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Додаток 1" sheetId="1" r:id="rId1"/>
    <sheet name="Додаток 2" sheetId="2" r:id="rId2"/>
  </sheets>
  <definedNames>
    <definedName name="_xlnm.Print_Titles" localSheetId="0">'Додаток 1'!$10:$13</definedName>
    <definedName name="_xlnm.Print_Area" localSheetId="0">'Додаток 1'!$A$1:$F$216</definedName>
    <definedName name="_xlnm.Print_Area" localSheetId="1">'Додаток 2'!$A$1:$F$117</definedName>
  </definedNames>
  <calcPr fullCalcOnLoad="1"/>
</workbook>
</file>

<file path=xl/sharedStrings.xml><?xml version="1.0" encoding="utf-8"?>
<sst xmlns="http://schemas.openxmlformats.org/spreadsheetml/2006/main" count="478" uniqueCount="339">
  <si>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</si>
  <si>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</si>
  <si>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</si>
  <si>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</si>
  <si>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</si>
  <si>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</si>
  <si>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</si>
  <si>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</si>
  <si>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Місцеві податки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</si>
  <si>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</si>
  <si>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</si>
  <si>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</si>
  <si>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</si>
  <si>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</si>
  <si>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</si>
  <si>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</si>
  <si>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</si>
  <si>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</si>
  <si>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</si>
  <si>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</si>
  <si>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</si>
  <si>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</si>
  <si>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</si>
  <si>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</si>
  <si>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</si>
  <si>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</si>
  <si>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</si>
  <si>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</si>
  <si>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</si>
  <si>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</si>
  <si>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</si>
  <si>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</si>
  <si>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</si>
  <si>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</si>
  <si>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</si>
  <si>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Код</t>
  </si>
  <si>
    <t>Назва</t>
  </si>
  <si>
    <t>Всього</t>
  </si>
  <si>
    <t>Затверджено розписом на звітний рік з урахуванням змін</t>
  </si>
  <si>
    <t>Факт</t>
  </si>
  <si>
    <t>Відхилення</t>
  </si>
  <si>
    <t>% виконання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</si>
  <si>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</si>
  <si>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</si>
  <si>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грн.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</si>
  <si>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</si>
  <si>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</si>
  <si>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</si>
  <si>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</si>
  <si>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</si>
  <si>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</si>
  <si>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</si>
  <si>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</si>
  <si>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</si>
  <si>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</si>
  <si>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</si>
  <si>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</si>
  <si>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</si>
  <si>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</si>
  <si>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</si>
  <si>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</si>
  <si>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</si>
  <si>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</si>
  <si>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</si>
  <si>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</si>
  <si>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</si>
  <si>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</si>
  <si>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</si>
  <si>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</si>
  <si>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</si>
  <si>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</si>
  <si>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Кошти від продажу землі</t>
  </si>
  <si>
    <t>Доходи від операцій з капіталом</t>
  </si>
  <si>
    <t>Кошти від продажу землі і нематеріальних активів</t>
  </si>
  <si>
    <t>Усього: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</si>
  <si>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</si>
  <si>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</si>
  <si>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</si>
  <si>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</si>
  <si>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Плата за розміщення тимчасово вільних коштів місцевих бюджетів</t>
  </si>
  <si>
    <t>Адміністративний збір за державну реєстрацію речових прав на нерухоме майно та їх обтяжень</t>
  </si>
  <si>
    <t>Надходження коштів пайової участі у розвитку інфраструктури населеного пункту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</si>
  <si>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</si>
  <si>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</si>
  <si>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</si>
  <si>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</si>
  <si>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1.Доходи бюджету міста</t>
  </si>
  <si>
    <t>Плата за оренду майна бюджетних установ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</si>
  <si>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</si>
  <si>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</t>
  </si>
  <si>
    <t>Єдиний податок з фізичних осіб, нарахований до 1 січня 2011 року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</si>
  <si>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</si>
  <si>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</si>
  <si>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</si>
  <si>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</si>
  <si>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Субвенції з державного бюджету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</si>
  <si>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</si>
  <si>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</si>
  <si>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</si>
  <si>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</si>
  <si>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</si>
  <si>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</si>
  <si>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</si>
  <si>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</si>
  <si>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 доходів без урахування міжбюджетних трансфертів</t>
  </si>
  <si>
    <t>Усього</t>
  </si>
  <si>
    <t>ІІ. Видатки  бюджету міста</t>
  </si>
  <si>
    <t>1</t>
  </si>
  <si>
    <t>02</t>
  </si>
  <si>
    <t>Виконавчий комітет Нетішинської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</si>
  <si>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</si>
  <si>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</si>
  <si>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</si>
  <si>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Інша діяльність у сфері державного управління</t>
  </si>
  <si>
    <t>0212020</t>
  </si>
  <si>
    <t>Спеціалізована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</si>
  <si>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</si>
  <si>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</si>
  <si>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</si>
  <si>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Централізовані заходи з лікування хворих на цукровий та нецукровий діабет</t>
  </si>
  <si>
    <t>0212146</t>
  </si>
  <si>
    <t>Відшкодування вартості лікарських засобів для лікування окремих захворювань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</si>
  <si>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</si>
  <si>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</si>
  <si>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</si>
  <si>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</si>
  <si>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</si>
  <si>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</si>
  <si>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</si>
  <si>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Інші заходи у сфері соціального захисту і соціального забезпечення</t>
  </si>
  <si>
    <t>0215011</t>
  </si>
  <si>
    <t>Проведення навчально-тренувальних зборів і змагань з олімпійських видів спорту</t>
  </si>
  <si>
    <t>0215012</t>
  </si>
  <si>
    <t>Проведення навчально-тренувальних зборів і змагань з неолімпійських видів спорту</t>
  </si>
  <si>
    <t>0216011</t>
  </si>
  <si>
    <t>Експлуатація та технічне обслуговування житлового фонду</t>
  </si>
  <si>
    <t>0216030</t>
  </si>
  <si>
    <t>Організація благоустрою населених пунктів</t>
  </si>
  <si>
    <t>0216071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</si>
  <si>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</si>
  <si>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0217130</t>
  </si>
  <si>
    <t>Здійснення заходів із землеустрою</t>
  </si>
  <si>
    <t>0217413</t>
  </si>
  <si>
    <t>Інші заходи у сфері автотранспорту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</si>
  <si>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</si>
  <si>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</si>
  <si>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0217650</t>
  </si>
  <si>
    <t>Проведення експертної грошової оцінки земельної ділянки чи права на неї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</si>
  <si>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</si>
  <si>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</si>
  <si>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</si>
  <si>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</si>
  <si>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</si>
  <si>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</si>
  <si>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0218410</t>
  </si>
  <si>
    <t>Фінансова підтримка засобів масової інформації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</si>
  <si>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</si>
  <si>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</si>
  <si>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Разом</t>
  </si>
  <si>
    <t>06</t>
  </si>
  <si>
    <t>Управління освіти                                                                                                   виконавчого комітету Нетішинської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</si>
  <si>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</si>
  <si>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</si>
  <si>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</si>
  <si>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</si>
  <si>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</si>
  <si>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</si>
  <si>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</si>
  <si>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</si>
  <si>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</si>
  <si>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</si>
  <si>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</si>
  <si>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</si>
  <si>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0613140</t>
  </si>
  <si>
    <t xml:space="preserve"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</t>
  </si>
  <si>
    <t>08</t>
  </si>
  <si>
    <t>Управління соціального захисту населення виконавчого комітету Нетішинської міської ради</t>
  </si>
  <si>
    <t>0810160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</si>
  <si>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</si>
  <si>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</si>
  <si>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</si>
  <si>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</si>
  <si>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</si>
  <si>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</si>
  <si>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</si>
  <si>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</si>
  <si>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</si>
  <si>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</si>
  <si>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</si>
  <si>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</si>
  <si>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</si>
  <si>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</si>
  <si>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</si>
  <si>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</si>
  <si>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</si>
  <si>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</si>
  <si>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</si>
  <si>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</si>
  <si>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</si>
  <si>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</si>
  <si>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</si>
  <si>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</si>
  <si>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</si>
  <si>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</si>
  <si>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</si>
  <si>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</si>
  <si>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</si>
  <si>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</si>
  <si>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</si>
  <si>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</si>
  <si>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</si>
  <si>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</si>
  <si>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</si>
  <si>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</si>
  <si>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</si>
  <si>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</si>
  <si>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</si>
  <si>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</si>
  <si>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</si>
  <si>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</si>
  <si>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</si>
  <si>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</si>
  <si>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0813140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</si>
  <si>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</si>
  <si>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</si>
  <si>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</si>
  <si>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</si>
  <si>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</si>
  <si>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</si>
  <si>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</si>
  <si>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</si>
  <si>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</si>
  <si>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0813242</t>
  </si>
  <si>
    <t>Управління культури                                                                                               виконавчого комітету Нетішинської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</si>
  <si>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</si>
  <si>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</si>
  <si>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</si>
  <si>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1013140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</si>
  <si>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</si>
  <si>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</si>
  <si>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</si>
  <si>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</si>
  <si>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</si>
  <si>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</si>
  <si>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</si>
  <si>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</si>
  <si>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Управління капітального будівництва виконавчого комітету Нетішинської міської ради</t>
  </si>
  <si>
    <t>1510150</t>
  </si>
  <si>
    <t>1510160</t>
  </si>
  <si>
    <t>1512020</t>
  </si>
  <si>
    <t>1513140</t>
  </si>
  <si>
    <t>1514060</t>
  </si>
  <si>
    <t>1516030</t>
  </si>
  <si>
    <t>Фонд комунального майна міста Нетішин</t>
  </si>
  <si>
    <t>3110160</t>
  </si>
  <si>
    <t>Фінансове управління                                                                                                виконавчого комітету Нетішинської міської ради</t>
  </si>
  <si>
    <t>3710160</t>
  </si>
  <si>
    <t>3713140</t>
  </si>
  <si>
    <t>3718700</t>
  </si>
  <si>
    <t>Резервний фонд</t>
  </si>
  <si>
    <t>3719110</t>
  </si>
  <si>
    <t>Реверсна дотація </t>
  </si>
  <si>
    <t xml:space="preserve"> </t>
  </si>
  <si>
    <t>РАЗОМ ВИДАТКІВ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</si>
  <si>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</si>
  <si>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</si>
  <si>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</si>
  <si>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</si>
  <si>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КФК</t>
  </si>
  <si>
    <t xml:space="preserve">Назва головного розпорядника коштів                                                                                                                    </t>
  </si>
  <si>
    <t>0216015</t>
  </si>
  <si>
    <t>Забезпечення надійної та безперебійної експлуатації ліфтів</t>
  </si>
  <si>
    <t>0217350</t>
  </si>
  <si>
    <t>Розроблення схем планування та забудови територій (містобудівної документації)</t>
  </si>
  <si>
    <t>0217370</t>
  </si>
  <si>
    <t>Реалізація інших заходів щодо соціально-економічного розвитку територій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</si>
  <si>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</si>
  <si>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самовряядування</t>
  </si>
  <si>
    <t>0218340</t>
  </si>
  <si>
    <t>Природоохоронні заходи за рахунок цільових фондів</t>
  </si>
  <si>
    <t>Управління освіти  виконавчого комітету Нетішинської міської ради</t>
  </si>
  <si>
    <t>Управління соціального захисту населення                                                        виконавчого комітету Нетішинської міської ради</t>
  </si>
  <si>
    <t>Управління культури виконавчого комітету Нетішинської міської ради</t>
  </si>
  <si>
    <t>1511010</t>
  </si>
  <si>
    <t>1511020</t>
  </si>
  <si>
    <t>1511090</t>
  </si>
  <si>
    <t>1514040</t>
  </si>
  <si>
    <t>1516011</t>
  </si>
  <si>
    <t>1517321</t>
  </si>
  <si>
    <t>Будівництво освітніх установ та закладів</t>
  </si>
  <si>
    <t>1517370</t>
  </si>
  <si>
    <t xml:space="preserve">Затверджено розписом з урахуванням змін                              на 2018 рік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</si>
  <si>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</si>
  <si>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продажу основного капіталу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</si>
  <si>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</si>
  <si>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</si>
  <si>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</si>
  <si>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Забезпечення збору та вивезення сміття і відходів</t>
  </si>
  <si>
    <t>Забезпечення належних умов для виховання та розвитку дітей - сиріт і дітей позбавлених батьківського піклування, в дитячих будинках, у тому числі сімейного типу, прийомних сім"ях, сім"ях патронатного вихователя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</si>
  <si>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</si>
  <si>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Організація та проведення громадських робіт</t>
  </si>
  <si>
    <t>0611060</t>
  </si>
  <si>
    <t>0813084</t>
  </si>
  <si>
    <t>0216083</t>
  </si>
  <si>
    <t>Проекти, будівельно - ремонтні роботи, придбання житла та приміщень для розвитку сімейних та інших форм виховання, наближених до сімейних, та завбезпечення житлом дітей-сиріт, осіб з їх числа</t>
  </si>
  <si>
    <t>0813210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</si>
  <si>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</si>
  <si>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</si>
  <si>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Інші надходження до фондів охорони навколишнього природного середовища</t>
  </si>
  <si>
    <t>Додаток 2</t>
  </si>
  <si>
    <t>0216014</t>
  </si>
  <si>
    <t>0216017</t>
  </si>
  <si>
    <t>Інша діяльність, пов'язана з експлуатацією об'єктів житлово-комунального господарства</t>
  </si>
  <si>
    <t>І. Доходи бюджету міста</t>
  </si>
  <si>
    <t xml:space="preserve">про виконання спеціального фонду бюджету міста Нетішин за  2018 рік </t>
  </si>
  <si>
    <t>Касові видатки за   2018 рік</t>
  </si>
  <si>
    <t>Касові видатки за  2018 рік</t>
  </si>
  <si>
    <t>Забезпечення діяльності водопровідно- каналізаційного господарства</t>
  </si>
  <si>
    <t>ЗАТВЕРДЖЕНО</t>
  </si>
  <si>
    <t>Нетішинської міської ради VII скликання</t>
  </si>
  <si>
    <t>Секретар міської ради</t>
  </si>
  <si>
    <t>О.В.Хоменко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</si>
  <si>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</si>
  <si>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</si>
  <si>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</si>
  <si>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</si>
  <si>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</si>
  <si>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 xml:space="preserve">Усього доходів без урахування міжбюджетних трансфертів </t>
  </si>
  <si>
    <t>Інші субвенції з місцевого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</si>
  <si>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</si>
  <si>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</si>
  <si>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Адміністративний збір за проведення державної реєстрації юридичних осіб, фізичних осіб - підприємців та громадськихх формувань</t>
  </si>
  <si>
    <t>Державне мито, не віднесене до інших категорій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</si>
  <si>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</si>
  <si>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</si>
  <si>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рішенням п'ятдесятої сесії</t>
  </si>
  <si>
    <t xml:space="preserve">про виконання загального фонду бюджету міста Нетішин за 2018 рік </t>
  </si>
  <si>
    <t>25.01.2019 № 50/_____</t>
  </si>
  <si>
    <t>Додаток 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</si>
</sst>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0.00"/>
    <numFmt numFmtId="190" formatCode="#,##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88" fontId="21" fillId="0" borderId="10" xfId="0" applyNumberFormat="1" applyFont="1" applyFill="1" applyBorder="1" applyAlignment="1" applyProtection="1">
      <alignment horizontal="right" vertical="center"/>
      <protection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Border="1" applyAlignment="1">
      <alignment vertical="center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188" fontId="21" fillId="0" borderId="11" xfId="0" applyNumberFormat="1" applyFont="1" applyFill="1" applyBorder="1" applyAlignment="1" applyProtection="1">
      <alignment horizontal="right" vertical="center"/>
      <protection/>
    </xf>
    <xf numFmtId="188" fontId="18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4" fontId="24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9" fontId="21" fillId="24" borderId="11" xfId="0" applyNumberFormat="1" applyFont="1" applyFill="1" applyBorder="1" applyAlignment="1">
      <alignment horizontal="center" vertical="center" wrapText="1"/>
    </xf>
    <xf numFmtId="189" fontId="21" fillId="24" borderId="11" xfId="0" applyNumberFormat="1" applyFont="1" applyFill="1" applyBorder="1" applyAlignment="1">
      <alignment horizontal="center" vertical="center" wrapText="1"/>
    </xf>
    <xf numFmtId="4" fontId="21" fillId="24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 quotePrefix="1">
      <alignment horizontal="center" vertical="center" wrapText="1"/>
    </xf>
    <xf numFmtId="4" fontId="18" fillId="0" borderId="11" xfId="0" applyNumberFormat="1" applyFont="1" applyBorder="1" applyAlignment="1" applyProtection="1">
      <alignment horizontal="right" vertical="center"/>
      <protection locked="0"/>
    </xf>
    <xf numFmtId="190" fontId="18" fillId="0" borderId="11" xfId="0" applyNumberFormat="1" applyFont="1" applyBorder="1" applyAlignment="1" applyProtection="1">
      <alignment horizontal="right" vertical="center"/>
      <protection locked="0"/>
    </xf>
    <xf numFmtId="2" fontId="21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right" vertical="center"/>
    </xf>
    <xf numFmtId="4" fontId="21" fillId="0" borderId="11" xfId="0" applyNumberFormat="1" applyFont="1" applyBorder="1" applyAlignment="1" applyProtection="1">
      <alignment horizontal="right" vertical="center"/>
      <protection locked="0"/>
    </xf>
    <xf numFmtId="190" fontId="21" fillId="0" borderId="11" xfId="0" applyNumberFormat="1" applyFont="1" applyBorder="1" applyAlignment="1" applyProtection="1">
      <alignment horizontal="right" vertical="center"/>
      <protection locked="0"/>
    </xf>
    <xf numFmtId="0" fontId="21" fillId="24" borderId="11" xfId="0" applyFont="1" applyFill="1" applyBorder="1" applyAlignment="1">
      <alignment horizontal="center" vertical="center" wrapText="1"/>
    </xf>
    <xf numFmtId="4" fontId="21" fillId="24" borderId="11" xfId="0" applyNumberFormat="1" applyFont="1" applyFill="1" applyBorder="1" applyAlignment="1">
      <alignment vertical="center" wrapText="1"/>
    </xf>
    <xf numFmtId="190" fontId="21" fillId="24" borderId="11" xfId="0" applyNumberFormat="1" applyFont="1" applyFill="1" applyBorder="1" applyAlignment="1">
      <alignment vertical="center" wrapText="1"/>
    </xf>
    <xf numFmtId="4" fontId="18" fillId="0" borderId="11" xfId="0" applyNumberFormat="1" applyFont="1" applyBorder="1" applyAlignment="1">
      <alignment vertical="center" wrapText="1"/>
    </xf>
    <xf numFmtId="190" fontId="21" fillId="24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right" vertical="center"/>
    </xf>
    <xf numFmtId="0" fontId="18" fillId="0" borderId="11" xfId="0" applyFont="1" applyBorder="1" applyAlignment="1" quotePrefix="1">
      <alignment vertical="center" wrapText="1"/>
    </xf>
    <xf numFmtId="0" fontId="21" fillId="24" borderId="11" xfId="0" applyFont="1" applyFill="1" applyBorder="1" applyAlignment="1" quotePrefix="1">
      <alignment horizontal="center" vertical="center" wrapText="1"/>
    </xf>
    <xf numFmtId="4" fontId="21" fillId="24" borderId="11" xfId="0" applyNumberFormat="1" applyFont="1" applyFill="1" applyBorder="1" applyAlignment="1">
      <alignment horizontal="right" vertical="center" wrapText="1"/>
    </xf>
    <xf numFmtId="190" fontId="21" fillId="24" borderId="11" xfId="0" applyNumberFormat="1" applyFont="1" applyFill="1" applyBorder="1" applyAlignment="1">
      <alignment horizontal="right" vertical="center" wrapText="1"/>
    </xf>
    <xf numFmtId="4" fontId="18" fillId="25" borderId="11" xfId="0" applyNumberFormat="1" applyFont="1" applyFill="1" applyBorder="1" applyAlignment="1">
      <alignment vertical="center" wrapText="1"/>
    </xf>
    <xf numFmtId="4" fontId="21" fillId="0" borderId="11" xfId="0" applyNumberFormat="1" applyFont="1" applyBorder="1" applyAlignment="1">
      <alignment vertical="center" wrapText="1"/>
    </xf>
    <xf numFmtId="49" fontId="21" fillId="0" borderId="11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21" fillId="0" borderId="0" xfId="0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Alignment="1">
      <alignment vertical="center"/>
    </xf>
    <xf numFmtId="0" fontId="27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88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/>
    </xf>
    <xf numFmtId="49" fontId="21" fillId="6" borderId="11" xfId="0" applyNumberFormat="1" applyFont="1" applyFill="1" applyBorder="1" applyAlignment="1">
      <alignment horizontal="center" vertical="center"/>
    </xf>
    <xf numFmtId="188" fontId="21" fillId="6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 applyProtection="1">
      <alignment horizontal="right" vertical="center"/>
      <protection locked="0"/>
    </xf>
    <xf numFmtId="190" fontId="21" fillId="6" borderId="11" xfId="0" applyNumberFormat="1" applyFont="1" applyFill="1" applyBorder="1" applyAlignment="1" applyProtection="1">
      <alignment horizontal="right" vertical="center"/>
      <protection locked="0"/>
    </xf>
    <xf numFmtId="0" fontId="28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 applyProtection="1">
      <alignment vertical="center"/>
      <protection locked="0"/>
    </xf>
    <xf numFmtId="0" fontId="0" fillId="6" borderId="11" xfId="0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18" fillId="6" borderId="11" xfId="0" applyNumberFormat="1" applyFont="1" applyFill="1" applyBorder="1" applyAlignment="1" applyProtection="1">
      <alignment horizontal="right" vertical="center"/>
      <protection/>
    </xf>
    <xf numFmtId="188" fontId="18" fillId="6" borderId="11" xfId="0" applyNumberFormat="1" applyFont="1" applyFill="1" applyBorder="1" applyAlignment="1" applyProtection="1">
      <alignment horizontal="right" vertical="center"/>
      <protection/>
    </xf>
    <xf numFmtId="49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 quotePrefix="1">
      <alignment horizontal="center" vertical="center" wrapText="1"/>
    </xf>
    <xf numFmtId="0" fontId="21" fillId="6" borderId="11" xfId="0" applyFont="1" applyFill="1" applyBorder="1" applyAlignment="1" quotePrefix="1">
      <alignment vertical="center" wrapText="1"/>
    </xf>
    <xf numFmtId="4" fontId="21" fillId="6" borderId="11" xfId="0" applyNumberFormat="1" applyFont="1" applyFill="1" applyBorder="1" applyAlignment="1" quotePrefix="1">
      <alignment vertical="center" wrapText="1"/>
    </xf>
    <xf numFmtId="0" fontId="21" fillId="6" borderId="11" xfId="0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 wrapText="1"/>
    </xf>
    <xf numFmtId="4" fontId="21" fillId="6" borderId="11" xfId="0" applyNumberFormat="1" applyFont="1" applyFill="1" applyBorder="1" applyAlignment="1">
      <alignment vertical="center"/>
    </xf>
    <xf numFmtId="4" fontId="21" fillId="6" borderId="11" xfId="0" applyNumberFormat="1" applyFont="1" applyFill="1" applyBorder="1" applyAlignment="1" applyProtection="1">
      <alignment horizontal="right" vertical="center"/>
      <protection/>
    </xf>
    <xf numFmtId="188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9" fillId="0" borderId="0" xfId="0" applyFont="1" applyAlignment="1">
      <alignment horizontal="right"/>
    </xf>
    <xf numFmtId="49" fontId="18" fillId="0" borderId="11" xfId="0" applyNumberFormat="1" applyFont="1" applyBorder="1" applyAlignment="1">
      <alignment horizontal="center" vertical="center" wrapText="1"/>
    </xf>
    <xf numFmtId="4" fontId="21" fillId="25" borderId="11" xfId="0" applyNumberFormat="1" applyFont="1" applyFill="1" applyBorder="1" applyAlignment="1" quotePrefix="1">
      <alignment vertical="center" wrapText="1"/>
    </xf>
    <xf numFmtId="49" fontId="18" fillId="25" borderId="11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4" fontId="18" fillId="25" borderId="11" xfId="0" applyNumberFormat="1" applyFont="1" applyFill="1" applyBorder="1" applyAlignment="1" quotePrefix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wrapText="1"/>
    </xf>
    <xf numFmtId="0" fontId="27" fillId="0" borderId="0" xfId="0" applyFont="1" applyAlignment="1">
      <alignment horizontal="left"/>
    </xf>
    <xf numFmtId="0" fontId="23" fillId="0" borderId="12" xfId="0" applyNumberFormat="1" applyFont="1" applyFill="1" applyBorder="1" applyAlignment="1" applyProtection="1">
      <alignment horizontal="left"/>
      <protection/>
    </xf>
    <xf numFmtId="0" fontId="21" fillId="6" borderId="13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NumberFormat="1" applyFont="1" applyAlignment="1">
      <alignment vertical="center"/>
    </xf>
    <xf numFmtId="0" fontId="23" fillId="0" borderId="12" xfId="0" applyNumberFormat="1" applyFont="1" applyBorder="1" applyAlignment="1">
      <alignment horizontal="left" vertical="center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/>
    </xf>
    <xf numFmtId="49" fontId="18" fillId="0" borderId="13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/>
    </xf>
    <xf numFmtId="0" fontId="23" fillId="0" borderId="0" xfId="0" applyNumberFormat="1" applyFont="1" applyFill="1" applyAlignment="1" applyProtection="1">
      <alignment horizontal="left"/>
      <protection/>
    </xf>
    <xf numFmtId="0" fontId="23" fillId="0" borderId="0" xfId="0" applyFont="1" applyAlignment="1">
      <alignment vertical="center"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tabSelected="1" view="pageBreakPreview" zoomScaleSheetLayoutView="100" zoomScalePageLayoutView="0" workbookViewId="0" topLeftCell="A181">
      <selection activeCell="B14" sqref="B14"/>
    </sheetView>
  </sheetViews>
  <sheetFormatPr defaultColWidth="9.125" defaultRowHeight="12.75"/>
  <cols>
    <col min="1" max="1" width="9.00390625" style="10" customWidth="1"/>
    <col min="2" max="2" width="48.125" style="10" customWidth="1"/>
    <col min="3" max="3" width="13.125" style="10" customWidth="1"/>
    <col min="4" max="4" width="14.125" style="10" customWidth="1"/>
    <col min="5" max="5" width="13.875" style="10" customWidth="1"/>
    <col min="6" max="6" width="9.75390625" style="10" customWidth="1"/>
    <col min="7" max="16384" width="9.125" style="10" customWidth="1"/>
  </cols>
  <sheetData>
    <row r="1" spans="2:7" ht="27" customHeight="1">
      <c r="B1" s="81"/>
      <c r="C1" s="82" t="s">
        <v>338</v>
      </c>
      <c r="D1" s="82"/>
      <c r="E1" s="82"/>
      <c r="F1" s="42"/>
      <c r="G1" s="40"/>
    </row>
    <row r="2" spans="2:7" ht="18.75" customHeight="1">
      <c r="B2" s="81"/>
      <c r="C2" s="121" t="s">
        <v>318</v>
      </c>
      <c r="D2" s="121"/>
      <c r="E2" s="121"/>
      <c r="F2" s="121"/>
      <c r="G2" s="40"/>
    </row>
    <row r="3" spans="2:7" ht="15.75" customHeight="1">
      <c r="B3" s="81"/>
      <c r="C3" s="121" t="s">
        <v>335</v>
      </c>
      <c r="D3" s="121"/>
      <c r="E3" s="121"/>
      <c r="F3" s="121"/>
      <c r="G3" s="24"/>
    </row>
    <row r="4" spans="2:7" ht="15.75" customHeight="1">
      <c r="B4" s="81"/>
      <c r="C4" s="121" t="s">
        <v>319</v>
      </c>
      <c r="D4" s="121"/>
      <c r="E4" s="121"/>
      <c r="F4" s="121"/>
      <c r="G4" s="24"/>
    </row>
    <row r="5" spans="2:6" ht="15.75" customHeight="1">
      <c r="B5" s="81"/>
      <c r="C5" s="121" t="s">
        <v>337</v>
      </c>
      <c r="D5" s="121"/>
      <c r="E5" s="121"/>
      <c r="F5" s="121"/>
    </row>
    <row r="6" spans="2:6" ht="16.5">
      <c r="B6" s="81"/>
      <c r="C6" s="81"/>
      <c r="D6" s="81"/>
      <c r="E6" s="81"/>
      <c r="F6" s="81"/>
    </row>
    <row r="7" spans="2:6" ht="16.5">
      <c r="B7" s="125" t="s">
        <v>43</v>
      </c>
      <c r="C7" s="126"/>
      <c r="D7" s="126"/>
      <c r="E7" s="126"/>
      <c r="F7" s="127"/>
    </row>
    <row r="8" spans="2:6" ht="16.5">
      <c r="B8" s="125" t="s">
        <v>336</v>
      </c>
      <c r="C8" s="127"/>
      <c r="D8" s="127"/>
      <c r="E8" s="127"/>
      <c r="F8" s="127"/>
    </row>
    <row r="9" spans="1:6" ht="39" customHeight="1">
      <c r="A9" s="122" t="s">
        <v>86</v>
      </c>
      <c r="B9" s="122"/>
      <c r="C9" s="128"/>
      <c r="D9" s="128"/>
      <c r="E9" s="128"/>
      <c r="F9" s="88" t="s">
        <v>44</v>
      </c>
    </row>
    <row r="10" spans="1:6" ht="12.75">
      <c r="A10" s="129" t="s">
        <v>35</v>
      </c>
      <c r="B10" s="129" t="s">
        <v>36</v>
      </c>
      <c r="C10" s="129" t="s">
        <v>37</v>
      </c>
      <c r="D10" s="130"/>
      <c r="E10" s="130"/>
      <c r="F10" s="130"/>
    </row>
    <row r="11" spans="1:6" ht="2.25" customHeight="1">
      <c r="A11" s="129"/>
      <c r="B11" s="129"/>
      <c r="C11" s="129"/>
      <c r="D11" s="130"/>
      <c r="E11" s="130"/>
      <c r="F11" s="130"/>
    </row>
    <row r="12" spans="1:6" ht="12.75" customHeight="1">
      <c r="A12" s="130"/>
      <c r="B12" s="130"/>
      <c r="C12" s="129" t="s">
        <v>38</v>
      </c>
      <c r="D12" s="129" t="s">
        <v>39</v>
      </c>
      <c r="E12" s="129" t="s">
        <v>40</v>
      </c>
      <c r="F12" s="129" t="s">
        <v>41</v>
      </c>
    </row>
    <row r="13" spans="1:6" ht="54" customHeight="1">
      <c r="A13" s="130"/>
      <c r="B13" s="130"/>
      <c r="C13" s="129"/>
      <c r="D13" s="129"/>
      <c r="E13" s="129"/>
      <c r="F13" s="129"/>
    </row>
    <row r="14" spans="1:6" ht="18.75" customHeight="1">
      <c r="A14" s="11">
        <v>10000000</v>
      </c>
      <c r="B14" s="12" t="s">
        <v>78</v>
      </c>
      <c r="C14" s="19">
        <f>C15+C23+C28+C34</f>
        <v>229936819</v>
      </c>
      <c r="D14" s="19">
        <f>D15+D23+D28+D34</f>
        <v>233245701.6</v>
      </c>
      <c r="E14" s="19">
        <f aca="true" t="shared" si="0" ref="E14:E80">+D14-C14</f>
        <v>3308882.599999994</v>
      </c>
      <c r="F14" s="21">
        <f aca="true" t="shared" si="1" ref="F14:F57">+D14/C14*100</f>
        <v>101.43903991295974</v>
      </c>
    </row>
    <row r="15" spans="1:6" ht="33" customHeight="1">
      <c r="A15" s="13">
        <v>11000000</v>
      </c>
      <c r="B15" s="12" t="s">
        <v>76</v>
      </c>
      <c r="C15" s="19">
        <f>C16+C21</f>
        <v>175643719</v>
      </c>
      <c r="D15" s="19">
        <f>D16+D21</f>
        <v>175893475.57</v>
      </c>
      <c r="E15" s="19">
        <f t="shared" si="0"/>
        <v>249756.56999999285</v>
      </c>
      <c r="F15" s="21">
        <f t="shared" si="1"/>
        <v>100.14219499075854</v>
      </c>
    </row>
    <row r="16" spans="1:6" ht="24" customHeight="1">
      <c r="A16" s="94">
        <v>110100000</v>
      </c>
      <c r="B16" s="12" t="s">
        <v>77</v>
      </c>
      <c r="C16" s="19">
        <f>SUM(C17:C20)</f>
        <v>175418219</v>
      </c>
      <c r="D16" s="19">
        <f>SUM(D17:D20)</f>
        <v>175657529.59</v>
      </c>
      <c r="E16" s="19">
        <f t="shared" si="0"/>
        <v>239310.59000000358</v>
      </c>
      <c r="F16" s="21">
        <f t="shared" si="1"/>
        <v>100.13642288204967</v>
      </c>
    </row>
    <row r="17" spans="1:6" ht="39" customHeight="1">
      <c r="A17" s="14">
        <v>11010100</v>
      </c>
      <c r="B17" s="41" t="s">
        <v>42</v>
      </c>
      <c r="C17" s="20">
        <v>165526019</v>
      </c>
      <c r="D17" s="20">
        <v>165978155.3</v>
      </c>
      <c r="E17" s="20">
        <f t="shared" si="0"/>
        <v>452136.3000000119</v>
      </c>
      <c r="F17" s="22">
        <f t="shared" si="1"/>
        <v>100.27315119564375</v>
      </c>
    </row>
    <row r="18" spans="1:6" ht="65.25" customHeight="1">
      <c r="A18" s="14">
        <v>11010200</v>
      </c>
      <c r="B18" s="41" t="s">
        <v>1</v>
      </c>
      <c r="C18" s="20">
        <v>8695400</v>
      </c>
      <c r="D18" s="20">
        <v>8073721.13</v>
      </c>
      <c r="E18" s="20">
        <f t="shared" si="0"/>
        <v>-621678.8700000001</v>
      </c>
      <c r="F18" s="22">
        <f t="shared" si="1"/>
        <v>92.85048565908411</v>
      </c>
    </row>
    <row r="19" spans="1:6" ht="38.25" customHeight="1">
      <c r="A19" s="14">
        <v>11010400</v>
      </c>
      <c r="B19" s="41" t="s">
        <v>2</v>
      </c>
      <c r="C19" s="20">
        <v>441300</v>
      </c>
      <c r="D19" s="20">
        <v>655850.37</v>
      </c>
      <c r="E19" s="20">
        <f t="shared" si="0"/>
        <v>214550.37</v>
      </c>
      <c r="F19" s="22">
        <f t="shared" si="1"/>
        <v>148.61780421481984</v>
      </c>
    </row>
    <row r="20" spans="1:6" ht="27" customHeight="1">
      <c r="A20" s="14">
        <v>11010500</v>
      </c>
      <c r="B20" s="15" t="s">
        <v>3</v>
      </c>
      <c r="C20" s="20">
        <v>755500</v>
      </c>
      <c r="D20" s="20">
        <v>949802.79</v>
      </c>
      <c r="E20" s="20">
        <f t="shared" si="0"/>
        <v>194302.79000000004</v>
      </c>
      <c r="F20" s="22">
        <f t="shared" si="1"/>
        <v>125.71843679682331</v>
      </c>
    </row>
    <row r="21" spans="1:6" ht="15.75" customHeight="1">
      <c r="A21" s="13">
        <v>11020000</v>
      </c>
      <c r="B21" s="12" t="s">
        <v>4</v>
      </c>
      <c r="C21" s="19">
        <f>C22</f>
        <v>225500</v>
      </c>
      <c r="D21" s="19">
        <f>D22</f>
        <v>235945.98</v>
      </c>
      <c r="E21" s="19">
        <f t="shared" si="0"/>
        <v>10445.98000000001</v>
      </c>
      <c r="F21" s="21">
        <f t="shared" si="1"/>
        <v>104.63236363636364</v>
      </c>
    </row>
    <row r="22" spans="1:6" ht="25.5">
      <c r="A22" s="14">
        <v>11020200</v>
      </c>
      <c r="B22" s="15" t="s">
        <v>52</v>
      </c>
      <c r="C22" s="20">
        <v>225500</v>
      </c>
      <c r="D22" s="20">
        <v>235945.98</v>
      </c>
      <c r="E22" s="20">
        <f t="shared" si="0"/>
        <v>10445.98000000001</v>
      </c>
      <c r="F22" s="22">
        <f t="shared" si="1"/>
        <v>104.63236363636364</v>
      </c>
    </row>
    <row r="23" spans="1:6" ht="25.5">
      <c r="A23" s="13">
        <v>13000000</v>
      </c>
      <c r="B23" s="12" t="s">
        <v>5</v>
      </c>
      <c r="C23" s="19">
        <f>+C24+C26</f>
        <v>389000</v>
      </c>
      <c r="D23" s="19">
        <f>+D24+D26</f>
        <v>497830.31</v>
      </c>
      <c r="E23" s="19">
        <f t="shared" si="0"/>
        <v>108830.31</v>
      </c>
      <c r="F23" s="21">
        <f t="shared" si="1"/>
        <v>127.97694344473007</v>
      </c>
    </row>
    <row r="24" spans="1:6" ht="18.75" customHeight="1">
      <c r="A24" s="13">
        <v>13010000</v>
      </c>
      <c r="B24" s="12" t="s">
        <v>6</v>
      </c>
      <c r="C24" s="19">
        <f>C25</f>
        <v>389000</v>
      </c>
      <c r="D24" s="19">
        <f>D25</f>
        <v>436843.79</v>
      </c>
      <c r="E24" s="19">
        <f t="shared" si="0"/>
        <v>47843.78999999998</v>
      </c>
      <c r="F24" s="21">
        <f t="shared" si="1"/>
        <v>112.29917480719793</v>
      </c>
    </row>
    <row r="25" spans="1:6" ht="54.75" customHeight="1">
      <c r="A25" s="14">
        <v>13010200</v>
      </c>
      <c r="B25" s="15" t="s">
        <v>53</v>
      </c>
      <c r="C25" s="20">
        <v>389000</v>
      </c>
      <c r="D25" s="20">
        <v>436843.79</v>
      </c>
      <c r="E25" s="20">
        <f t="shared" si="0"/>
        <v>47843.78999999998</v>
      </c>
      <c r="F25" s="22">
        <f t="shared" si="1"/>
        <v>112.29917480719793</v>
      </c>
    </row>
    <row r="26" spans="1:6" ht="18.75" customHeight="1">
      <c r="A26" s="13">
        <v>13030000</v>
      </c>
      <c r="B26" s="12" t="s">
        <v>323</v>
      </c>
      <c r="C26" s="19">
        <f>+C27</f>
        <v>0</v>
      </c>
      <c r="D26" s="19">
        <f>+D27</f>
        <v>60986.52</v>
      </c>
      <c r="E26" s="19">
        <f t="shared" si="0"/>
        <v>60986.52</v>
      </c>
      <c r="F26" s="22"/>
    </row>
    <row r="27" spans="1:6" ht="31.5" customHeight="1">
      <c r="A27" s="14">
        <v>13030200</v>
      </c>
      <c r="B27" s="33" t="s">
        <v>322</v>
      </c>
      <c r="C27" s="20"/>
      <c r="D27" s="20">
        <v>60986.52</v>
      </c>
      <c r="E27" s="20">
        <f t="shared" si="0"/>
        <v>60986.52</v>
      </c>
      <c r="F27" s="21"/>
    </row>
    <row r="28" spans="1:6" ht="16.5" customHeight="1">
      <c r="A28" s="13">
        <v>14000000</v>
      </c>
      <c r="B28" s="12" t="s">
        <v>7</v>
      </c>
      <c r="C28" s="19">
        <f>C33+C29+C31</f>
        <v>8795800</v>
      </c>
      <c r="D28" s="19">
        <f>D33+D29+D31</f>
        <v>8826964.39</v>
      </c>
      <c r="E28" s="19">
        <f t="shared" si="0"/>
        <v>31164.390000000596</v>
      </c>
      <c r="F28" s="21">
        <f>+D28/C28*100</f>
        <v>100.35430989790584</v>
      </c>
    </row>
    <row r="29" spans="1:6" ht="25.5">
      <c r="A29" s="13">
        <v>14020000</v>
      </c>
      <c r="B29" s="23" t="s">
        <v>83</v>
      </c>
      <c r="C29" s="19">
        <f>C30</f>
        <v>995800</v>
      </c>
      <c r="D29" s="19">
        <f>D30</f>
        <v>1030078.33</v>
      </c>
      <c r="E29" s="19">
        <f t="shared" si="0"/>
        <v>34278.32999999996</v>
      </c>
      <c r="F29" s="21">
        <f t="shared" si="1"/>
        <v>103.44229062060654</v>
      </c>
    </row>
    <row r="30" spans="1:6" ht="12.75">
      <c r="A30" s="14">
        <v>14021900</v>
      </c>
      <c r="B30" s="15" t="s">
        <v>82</v>
      </c>
      <c r="C30" s="20">
        <v>995800</v>
      </c>
      <c r="D30" s="20">
        <v>1030078.33</v>
      </c>
      <c r="E30" s="20">
        <f t="shared" si="0"/>
        <v>34278.32999999996</v>
      </c>
      <c r="F30" s="22">
        <f t="shared" si="1"/>
        <v>103.44229062060654</v>
      </c>
    </row>
    <row r="31" spans="1:6" ht="27.75" customHeight="1">
      <c r="A31" s="13">
        <v>14030000</v>
      </c>
      <c r="B31" s="23" t="s">
        <v>84</v>
      </c>
      <c r="C31" s="19">
        <f>C32</f>
        <v>4000000</v>
      </c>
      <c r="D31" s="19">
        <f>D32</f>
        <v>4245618.5</v>
      </c>
      <c r="E31" s="19">
        <f t="shared" si="0"/>
        <v>245618.5</v>
      </c>
      <c r="F31" s="21">
        <f t="shared" si="1"/>
        <v>106.1404625</v>
      </c>
    </row>
    <row r="32" spans="1:6" ht="18" customHeight="1">
      <c r="A32" s="14">
        <v>14031900</v>
      </c>
      <c r="B32" s="15" t="s">
        <v>82</v>
      </c>
      <c r="C32" s="20">
        <v>4000000</v>
      </c>
      <c r="D32" s="20">
        <v>4245618.5</v>
      </c>
      <c r="E32" s="20">
        <f t="shared" si="0"/>
        <v>245618.5</v>
      </c>
      <c r="F32" s="22">
        <f t="shared" si="1"/>
        <v>106.1404625</v>
      </c>
    </row>
    <row r="33" spans="1:6" ht="30" customHeight="1">
      <c r="A33" s="13">
        <v>14040000</v>
      </c>
      <c r="B33" s="12" t="s">
        <v>51</v>
      </c>
      <c r="C33" s="19">
        <v>3800000</v>
      </c>
      <c r="D33" s="19">
        <v>3551267.56</v>
      </c>
      <c r="E33" s="19">
        <f t="shared" si="0"/>
        <v>-248732.43999999994</v>
      </c>
      <c r="F33" s="21">
        <f t="shared" si="1"/>
        <v>93.45440947368421</v>
      </c>
    </row>
    <row r="34" spans="1:6" ht="19.5" customHeight="1">
      <c r="A34" s="13">
        <v>18000000</v>
      </c>
      <c r="B34" s="12" t="s">
        <v>8</v>
      </c>
      <c r="C34" s="19">
        <f>C35+C45+C48</f>
        <v>45108300</v>
      </c>
      <c r="D34" s="19">
        <f>D35+D45+D48</f>
        <v>48027431.330000006</v>
      </c>
      <c r="E34" s="19">
        <f t="shared" si="0"/>
        <v>2919131.3300000057</v>
      </c>
      <c r="F34" s="21">
        <f t="shared" si="1"/>
        <v>106.47138404683841</v>
      </c>
    </row>
    <row r="35" spans="1:6" ht="15" customHeight="1">
      <c r="A35" s="13">
        <v>18010000</v>
      </c>
      <c r="B35" s="12" t="s">
        <v>9</v>
      </c>
      <c r="C35" s="19">
        <f>SUM(C36:C44)</f>
        <v>30945700</v>
      </c>
      <c r="D35" s="19">
        <f>SUM(D36:D44)</f>
        <v>31992686.180000003</v>
      </c>
      <c r="E35" s="19">
        <f t="shared" si="0"/>
        <v>1046986.1800000034</v>
      </c>
      <c r="F35" s="21">
        <f t="shared" si="1"/>
        <v>103.38330100789447</v>
      </c>
    </row>
    <row r="36" spans="1:6" ht="38.25">
      <c r="A36" s="14">
        <v>18010100</v>
      </c>
      <c r="B36" s="15" t="s">
        <v>61</v>
      </c>
      <c r="C36" s="20">
        <v>14900</v>
      </c>
      <c r="D36" s="20">
        <v>356870.87</v>
      </c>
      <c r="E36" s="20">
        <f t="shared" si="0"/>
        <v>341970.87</v>
      </c>
      <c r="F36" s="22">
        <f t="shared" si="1"/>
        <v>2395.106510067114</v>
      </c>
    </row>
    <row r="37" spans="1:6" ht="38.25">
      <c r="A37" s="14">
        <v>18010200</v>
      </c>
      <c r="B37" s="15" t="s">
        <v>54</v>
      </c>
      <c r="C37" s="20">
        <v>231900</v>
      </c>
      <c r="D37" s="20">
        <v>166620.74</v>
      </c>
      <c r="E37" s="20">
        <f t="shared" si="0"/>
        <v>-65279.26000000001</v>
      </c>
      <c r="F37" s="22">
        <f t="shared" si="1"/>
        <v>71.85025442000862</v>
      </c>
    </row>
    <row r="38" spans="1:6" ht="38.25">
      <c r="A38" s="14">
        <v>18010300</v>
      </c>
      <c r="B38" s="16" t="s">
        <v>85</v>
      </c>
      <c r="C38" s="20">
        <v>198200</v>
      </c>
      <c r="D38" s="20">
        <v>216343.29</v>
      </c>
      <c r="E38" s="20">
        <f t="shared" si="0"/>
        <v>18143.290000000008</v>
      </c>
      <c r="F38" s="22">
        <f t="shared" si="1"/>
        <v>109.1540312815338</v>
      </c>
    </row>
    <row r="39" spans="1:6" ht="38.25">
      <c r="A39" s="14">
        <v>18010400</v>
      </c>
      <c r="B39" s="15" t="s">
        <v>55</v>
      </c>
      <c r="C39" s="20">
        <v>786200</v>
      </c>
      <c r="D39" s="20">
        <v>1084939.09</v>
      </c>
      <c r="E39" s="20">
        <f t="shared" si="0"/>
        <v>298739.0900000001</v>
      </c>
      <c r="F39" s="22">
        <f t="shared" si="1"/>
        <v>137.99784914779957</v>
      </c>
    </row>
    <row r="40" spans="1:6" ht="16.5" customHeight="1">
      <c r="A40" s="14">
        <v>18010500</v>
      </c>
      <c r="B40" s="15" t="s">
        <v>10</v>
      </c>
      <c r="C40" s="20">
        <v>24272100</v>
      </c>
      <c r="D40" s="20">
        <v>24236572.5</v>
      </c>
      <c r="E40" s="20">
        <f t="shared" si="0"/>
        <v>-35527.5</v>
      </c>
      <c r="F40" s="22">
        <f t="shared" si="1"/>
        <v>99.85362823983091</v>
      </c>
    </row>
    <row r="41" spans="1:6" ht="18.75" customHeight="1">
      <c r="A41" s="14">
        <v>18010600</v>
      </c>
      <c r="B41" s="15" t="s">
        <v>11</v>
      </c>
      <c r="C41" s="20">
        <v>3666200</v>
      </c>
      <c r="D41" s="20">
        <v>3998281.03</v>
      </c>
      <c r="E41" s="20">
        <f t="shared" si="0"/>
        <v>332081.0299999998</v>
      </c>
      <c r="F41" s="22">
        <f t="shared" si="1"/>
        <v>109.05790818831487</v>
      </c>
    </row>
    <row r="42" spans="1:6" ht="12.75">
      <c r="A42" s="14">
        <v>18010700</v>
      </c>
      <c r="B42" s="15" t="s">
        <v>12</v>
      </c>
      <c r="C42" s="20">
        <v>162700</v>
      </c>
      <c r="D42" s="20">
        <v>178005.01</v>
      </c>
      <c r="E42" s="20">
        <f t="shared" si="0"/>
        <v>15305.01000000001</v>
      </c>
      <c r="F42" s="22">
        <f t="shared" si="1"/>
        <v>109.40688998156116</v>
      </c>
    </row>
    <row r="43" spans="1:6" ht="18" customHeight="1">
      <c r="A43" s="14">
        <v>18010900</v>
      </c>
      <c r="B43" s="15" t="s">
        <v>13</v>
      </c>
      <c r="C43" s="20">
        <v>1563500</v>
      </c>
      <c r="D43" s="20">
        <v>1696720.32</v>
      </c>
      <c r="E43" s="20">
        <f t="shared" si="0"/>
        <v>133220.32000000007</v>
      </c>
      <c r="F43" s="22">
        <f t="shared" si="1"/>
        <v>108.52064726574993</v>
      </c>
    </row>
    <row r="44" spans="1:6" ht="16.5" customHeight="1">
      <c r="A44" s="14">
        <v>18011000</v>
      </c>
      <c r="B44" s="15" t="s">
        <v>14</v>
      </c>
      <c r="C44" s="20">
        <v>50000</v>
      </c>
      <c r="D44" s="20">
        <v>58333.33</v>
      </c>
      <c r="E44" s="20">
        <f t="shared" si="0"/>
        <v>8333.330000000002</v>
      </c>
      <c r="F44" s="22">
        <f t="shared" si="1"/>
        <v>116.66666000000001</v>
      </c>
    </row>
    <row r="45" spans="1:6" ht="18" customHeight="1">
      <c r="A45" s="13">
        <v>18030000</v>
      </c>
      <c r="B45" s="12" t="s">
        <v>15</v>
      </c>
      <c r="C45" s="19">
        <f>C46+C47</f>
        <v>10100</v>
      </c>
      <c r="D45" s="19">
        <f>D46+D47</f>
        <v>11139.46</v>
      </c>
      <c r="E45" s="19">
        <f t="shared" si="0"/>
        <v>1039.4599999999991</v>
      </c>
      <c r="F45" s="21">
        <f t="shared" si="1"/>
        <v>110.29168316831681</v>
      </c>
    </row>
    <row r="46" spans="1:6" ht="17.25" customHeight="1">
      <c r="A46" s="14">
        <v>18030100</v>
      </c>
      <c r="B46" s="15" t="s">
        <v>16</v>
      </c>
      <c r="C46" s="20">
        <v>3900</v>
      </c>
      <c r="D46" s="20">
        <v>3623.71</v>
      </c>
      <c r="E46" s="20">
        <f t="shared" si="0"/>
        <v>-276.28999999999996</v>
      </c>
      <c r="F46" s="22">
        <f t="shared" si="1"/>
        <v>92.91564102564102</v>
      </c>
    </row>
    <row r="47" spans="1:6" ht="12.75">
      <c r="A47" s="14">
        <v>18030200</v>
      </c>
      <c r="B47" s="15" t="s">
        <v>17</v>
      </c>
      <c r="C47" s="20">
        <v>6200</v>
      </c>
      <c r="D47" s="20">
        <v>7515.75</v>
      </c>
      <c r="E47" s="20">
        <f t="shared" si="0"/>
        <v>1315.75</v>
      </c>
      <c r="F47" s="22">
        <f t="shared" si="1"/>
        <v>121.22177419354838</v>
      </c>
    </row>
    <row r="48" spans="1:6" ht="12.75">
      <c r="A48" s="13">
        <v>18050000</v>
      </c>
      <c r="B48" s="12" t="s">
        <v>18</v>
      </c>
      <c r="C48" s="19">
        <f>SUM(C49:C52)</f>
        <v>14152500</v>
      </c>
      <c r="D48" s="19">
        <f>SUM(D49:D52)</f>
        <v>16023605.69</v>
      </c>
      <c r="E48" s="19">
        <f t="shared" si="0"/>
        <v>1871105.6899999995</v>
      </c>
      <c r="F48" s="21">
        <f t="shared" si="1"/>
        <v>113.2210258964847</v>
      </c>
    </row>
    <row r="49" spans="1:6" ht="25.5">
      <c r="A49" s="14">
        <v>18050200</v>
      </c>
      <c r="B49" s="15" t="s">
        <v>90</v>
      </c>
      <c r="C49" s="20"/>
      <c r="D49" s="20">
        <v>1.98</v>
      </c>
      <c r="E49" s="20">
        <f>+D49-C49</f>
        <v>1.98</v>
      </c>
      <c r="F49" s="22"/>
    </row>
    <row r="50" spans="1:6" ht="16.5" customHeight="1">
      <c r="A50" s="14">
        <v>18050300</v>
      </c>
      <c r="B50" s="15" t="s">
        <v>19</v>
      </c>
      <c r="C50" s="20">
        <v>2100000</v>
      </c>
      <c r="D50" s="20">
        <v>2608953.21</v>
      </c>
      <c r="E50" s="20">
        <f t="shared" si="0"/>
        <v>508953.20999999996</v>
      </c>
      <c r="F50" s="22">
        <f t="shared" si="1"/>
        <v>124.23586714285715</v>
      </c>
    </row>
    <row r="51" spans="1:6" ht="16.5" customHeight="1">
      <c r="A51" s="14">
        <v>18050400</v>
      </c>
      <c r="B51" s="15" t="s">
        <v>20</v>
      </c>
      <c r="C51" s="20">
        <v>12000000</v>
      </c>
      <c r="D51" s="20">
        <v>13356800.98</v>
      </c>
      <c r="E51" s="20">
        <f t="shared" si="0"/>
        <v>1356800.9800000004</v>
      </c>
      <c r="F51" s="22">
        <f t="shared" si="1"/>
        <v>111.30667483333335</v>
      </c>
    </row>
    <row r="52" spans="1:6" ht="54.75" customHeight="1">
      <c r="A52" s="14">
        <v>18050500</v>
      </c>
      <c r="B52" s="15" t="s">
        <v>21</v>
      </c>
      <c r="C52" s="20">
        <v>52500</v>
      </c>
      <c r="D52" s="20">
        <v>57849.52</v>
      </c>
      <c r="E52" s="20">
        <f t="shared" si="0"/>
        <v>5349.519999999997</v>
      </c>
      <c r="F52" s="22">
        <f t="shared" si="1"/>
        <v>110.1895619047619</v>
      </c>
    </row>
    <row r="53" spans="1:6" ht="12.75">
      <c r="A53" s="13">
        <v>20000000</v>
      </c>
      <c r="B53" s="12" t="s">
        <v>24</v>
      </c>
      <c r="C53" s="19">
        <f>C54+C61+C73</f>
        <v>4245840</v>
      </c>
      <c r="D53" s="19">
        <f>D54+D61+D73</f>
        <v>4530367.62</v>
      </c>
      <c r="E53" s="19">
        <f t="shared" si="0"/>
        <v>284527.6200000001</v>
      </c>
      <c r="F53" s="21">
        <f t="shared" si="1"/>
        <v>106.70132694590471</v>
      </c>
    </row>
    <row r="54" spans="1:6" ht="13.5" customHeight="1">
      <c r="A54" s="13">
        <v>21000000</v>
      </c>
      <c r="B54" s="12" t="s">
        <v>56</v>
      </c>
      <c r="C54" s="19">
        <f>C55+C58+C57</f>
        <v>950180</v>
      </c>
      <c r="D54" s="19">
        <f>D55+D58+D57</f>
        <v>1066628.78</v>
      </c>
      <c r="E54" s="19">
        <f t="shared" si="0"/>
        <v>116448.78000000003</v>
      </c>
      <c r="F54" s="21">
        <f t="shared" si="1"/>
        <v>112.25544423161928</v>
      </c>
    </row>
    <row r="55" spans="1:6" ht="78" customHeight="1">
      <c r="A55" s="13">
        <v>21010000</v>
      </c>
      <c r="B55" s="12" t="s">
        <v>329</v>
      </c>
      <c r="C55" s="19">
        <f>C56</f>
        <v>139600</v>
      </c>
      <c r="D55" s="19">
        <f>D56</f>
        <v>165059.45</v>
      </c>
      <c r="E55" s="19">
        <f t="shared" si="0"/>
        <v>25459.45000000001</v>
      </c>
      <c r="F55" s="21">
        <f t="shared" si="1"/>
        <v>118.23742836676219</v>
      </c>
    </row>
    <row r="56" spans="1:6" ht="38.25">
      <c r="A56" s="14">
        <v>21010300</v>
      </c>
      <c r="B56" s="15" t="s">
        <v>57</v>
      </c>
      <c r="C56" s="20">
        <v>139600</v>
      </c>
      <c r="D56" s="20">
        <v>165059.45</v>
      </c>
      <c r="E56" s="20">
        <f t="shared" si="0"/>
        <v>25459.45000000001</v>
      </c>
      <c r="F56" s="22">
        <f t="shared" si="1"/>
        <v>118.23742836676219</v>
      </c>
    </row>
    <row r="57" spans="1:6" ht="25.5">
      <c r="A57" s="13">
        <v>21050000</v>
      </c>
      <c r="B57" s="23" t="s">
        <v>79</v>
      </c>
      <c r="C57" s="19">
        <v>690700</v>
      </c>
      <c r="D57" s="19">
        <v>717637.81</v>
      </c>
      <c r="E57" s="19">
        <f t="shared" si="0"/>
        <v>26937.810000000056</v>
      </c>
      <c r="F57" s="21">
        <f t="shared" si="1"/>
        <v>103.90007383813524</v>
      </c>
    </row>
    <row r="58" spans="1:6" ht="12.75">
      <c r="A58" s="13">
        <v>21080000</v>
      </c>
      <c r="B58" s="12" t="s">
        <v>63</v>
      </c>
      <c r="C58" s="19">
        <f>C59+C60</f>
        <v>119880</v>
      </c>
      <c r="D58" s="19">
        <f>D59+D60</f>
        <v>183931.52000000002</v>
      </c>
      <c r="E58" s="19">
        <f t="shared" si="0"/>
        <v>64051.52000000002</v>
      </c>
      <c r="F58" s="21">
        <f aca="true" t="shared" si="2" ref="F58:F63">+D58/C58*100</f>
        <v>153.42969636302973</v>
      </c>
    </row>
    <row r="59" spans="1:6" ht="12.75">
      <c r="A59" s="14">
        <v>21081100</v>
      </c>
      <c r="B59" s="15" t="s">
        <v>58</v>
      </c>
      <c r="C59" s="20">
        <v>56000</v>
      </c>
      <c r="D59" s="20">
        <v>92354.8</v>
      </c>
      <c r="E59" s="20">
        <f t="shared" si="0"/>
        <v>36354.8</v>
      </c>
      <c r="F59" s="22">
        <f t="shared" si="2"/>
        <v>164.9192857142857</v>
      </c>
    </row>
    <row r="60" spans="1:6" ht="38.25">
      <c r="A60" s="14">
        <v>21081500</v>
      </c>
      <c r="B60" s="17" t="s">
        <v>88</v>
      </c>
      <c r="C60" s="20">
        <v>63880</v>
      </c>
      <c r="D60" s="20">
        <v>91576.72</v>
      </c>
      <c r="E60" s="20">
        <f t="shared" si="0"/>
        <v>27696.72</v>
      </c>
      <c r="F60" s="22">
        <f t="shared" si="2"/>
        <v>143.35742016280525</v>
      </c>
    </row>
    <row r="61" spans="1:6" ht="25.5">
      <c r="A61" s="13">
        <v>22000000</v>
      </c>
      <c r="B61" s="12" t="s">
        <v>59</v>
      </c>
      <c r="C61" s="19">
        <f>C62+C67+C69</f>
        <v>2719500</v>
      </c>
      <c r="D61" s="19">
        <f>D62+D67+D69</f>
        <v>2815628.9699999997</v>
      </c>
      <c r="E61" s="19">
        <f t="shared" si="0"/>
        <v>96128.96999999974</v>
      </c>
      <c r="F61" s="21">
        <f t="shared" si="2"/>
        <v>103.53480308880307</v>
      </c>
    </row>
    <row r="62" spans="1:6" ht="18" customHeight="1">
      <c r="A62" s="13">
        <v>22010000</v>
      </c>
      <c r="B62" s="12" t="s">
        <v>25</v>
      </c>
      <c r="C62" s="19">
        <f>SUM(C63:C66)</f>
        <v>1608800</v>
      </c>
      <c r="D62" s="19">
        <f>SUM(D63:D66)</f>
        <v>1685302.3699999999</v>
      </c>
      <c r="E62" s="19">
        <f t="shared" si="0"/>
        <v>76502.36999999988</v>
      </c>
      <c r="F62" s="21">
        <f t="shared" si="2"/>
        <v>104.755244281452</v>
      </c>
    </row>
    <row r="63" spans="1:6" ht="51" customHeight="1">
      <c r="A63" s="14">
        <v>22010200</v>
      </c>
      <c r="B63" s="33" t="s">
        <v>330</v>
      </c>
      <c r="C63" s="20">
        <v>8100</v>
      </c>
      <c r="D63" s="20">
        <v>8105.2</v>
      </c>
      <c r="E63" s="20">
        <f>+D63-C63</f>
        <v>5.199999999999818</v>
      </c>
      <c r="F63" s="22">
        <f t="shared" si="2"/>
        <v>100.06419753086419</v>
      </c>
    </row>
    <row r="64" spans="1:6" ht="42.75" customHeight="1">
      <c r="A64" s="18">
        <v>22010300</v>
      </c>
      <c r="B64" s="17" t="s">
        <v>331</v>
      </c>
      <c r="C64" s="20">
        <v>18700</v>
      </c>
      <c r="D64" s="20">
        <v>32880</v>
      </c>
      <c r="E64" s="20">
        <f t="shared" si="0"/>
        <v>14180</v>
      </c>
      <c r="F64" s="22">
        <f aca="true" t="shared" si="3" ref="F64:F104">+D64/C64*100</f>
        <v>175.8288770053476</v>
      </c>
    </row>
    <row r="65" spans="1:6" ht="15.75" customHeight="1">
      <c r="A65" s="14">
        <v>22012500</v>
      </c>
      <c r="B65" s="15" t="s">
        <v>26</v>
      </c>
      <c r="C65" s="20">
        <v>1400000</v>
      </c>
      <c r="D65" s="20">
        <v>1454791.2</v>
      </c>
      <c r="E65" s="20">
        <f t="shared" si="0"/>
        <v>54791.19999999995</v>
      </c>
      <c r="F65" s="22">
        <f t="shared" si="3"/>
        <v>103.91365714285715</v>
      </c>
    </row>
    <row r="66" spans="1:6" ht="25.5">
      <c r="A66" s="18">
        <v>22012600</v>
      </c>
      <c r="B66" s="17" t="s">
        <v>80</v>
      </c>
      <c r="C66" s="20">
        <v>182000</v>
      </c>
      <c r="D66" s="20">
        <v>189525.97</v>
      </c>
      <c r="E66" s="20">
        <f t="shared" si="0"/>
        <v>7525.970000000001</v>
      </c>
      <c r="F66" s="22">
        <f t="shared" si="3"/>
        <v>104.13514835164834</v>
      </c>
    </row>
    <row r="67" spans="1:6" ht="39.75" customHeight="1">
      <c r="A67" s="13">
        <v>22080000</v>
      </c>
      <c r="B67" s="12" t="s">
        <v>64</v>
      </c>
      <c r="C67" s="19">
        <f>C68</f>
        <v>990000</v>
      </c>
      <c r="D67" s="19">
        <f>D68</f>
        <v>990140.41</v>
      </c>
      <c r="E67" s="19">
        <f t="shared" si="0"/>
        <v>140.4100000000326</v>
      </c>
      <c r="F67" s="21">
        <f t="shared" si="3"/>
        <v>100.01418282828283</v>
      </c>
    </row>
    <row r="68" spans="1:6" ht="38.25">
      <c r="A68" s="14">
        <v>22080400</v>
      </c>
      <c r="B68" s="15" t="s">
        <v>65</v>
      </c>
      <c r="C68" s="20">
        <v>990000</v>
      </c>
      <c r="D68" s="20">
        <v>990140.41</v>
      </c>
      <c r="E68" s="20">
        <f t="shared" si="0"/>
        <v>140.4100000000326</v>
      </c>
      <c r="F68" s="22">
        <f t="shared" si="3"/>
        <v>100.01418282828283</v>
      </c>
    </row>
    <row r="69" spans="1:6" ht="15.75" customHeight="1">
      <c r="A69" s="13">
        <v>22090000</v>
      </c>
      <c r="B69" s="12" t="s">
        <v>27</v>
      </c>
      <c r="C69" s="19">
        <f>C70+C72+C71</f>
        <v>120700</v>
      </c>
      <c r="D69" s="19">
        <f>D70+D72+D71</f>
        <v>140186.18999999997</v>
      </c>
      <c r="E69" s="19">
        <f t="shared" si="0"/>
        <v>19486.189999999973</v>
      </c>
      <c r="F69" s="21">
        <f t="shared" si="3"/>
        <v>116.14431648715822</v>
      </c>
    </row>
    <row r="70" spans="1:6" ht="38.25">
      <c r="A70" s="14">
        <v>22090100</v>
      </c>
      <c r="B70" s="15" t="s">
        <v>28</v>
      </c>
      <c r="C70" s="20">
        <v>110700</v>
      </c>
      <c r="D70" s="20">
        <v>129716.79</v>
      </c>
      <c r="E70" s="20">
        <f t="shared" si="0"/>
        <v>19016.789999999994</v>
      </c>
      <c r="F70" s="22">
        <f t="shared" si="3"/>
        <v>117.17867208672087</v>
      </c>
    </row>
    <row r="71" spans="1:6" ht="12.75">
      <c r="A71" s="14">
        <v>22090200</v>
      </c>
      <c r="B71" s="15" t="s">
        <v>332</v>
      </c>
      <c r="C71" s="20"/>
      <c r="D71" s="20">
        <v>0.02</v>
      </c>
      <c r="E71" s="20">
        <f t="shared" si="0"/>
        <v>0.02</v>
      </c>
      <c r="F71" s="22"/>
    </row>
    <row r="72" spans="1:6" ht="38.25">
      <c r="A72" s="14">
        <v>22090400</v>
      </c>
      <c r="B72" s="15" t="s">
        <v>60</v>
      </c>
      <c r="C72" s="20">
        <v>10000</v>
      </c>
      <c r="D72" s="20">
        <v>10469.38</v>
      </c>
      <c r="E72" s="20">
        <f t="shared" si="0"/>
        <v>469.3799999999992</v>
      </c>
      <c r="F72" s="22">
        <f t="shared" si="3"/>
        <v>104.6938</v>
      </c>
    </row>
    <row r="73" spans="1:6" ht="13.5" customHeight="1">
      <c r="A73" s="13">
        <v>24000000</v>
      </c>
      <c r="B73" s="12" t="s">
        <v>66</v>
      </c>
      <c r="C73" s="19">
        <f>C74</f>
        <v>576160</v>
      </c>
      <c r="D73" s="19">
        <f>D74</f>
        <v>648109.87</v>
      </c>
      <c r="E73" s="19">
        <f t="shared" si="0"/>
        <v>71949.87</v>
      </c>
      <c r="F73" s="21">
        <f t="shared" si="3"/>
        <v>112.48782803387947</v>
      </c>
    </row>
    <row r="74" spans="1:6" ht="12.75">
      <c r="A74" s="13">
        <v>24060000</v>
      </c>
      <c r="B74" s="12" t="s">
        <v>67</v>
      </c>
      <c r="C74" s="19">
        <f>C75+C76</f>
        <v>576160</v>
      </c>
      <c r="D74" s="19">
        <f>D75+D76</f>
        <v>648109.87</v>
      </c>
      <c r="E74" s="19">
        <f t="shared" si="0"/>
        <v>71949.87</v>
      </c>
      <c r="F74" s="21">
        <f t="shared" si="3"/>
        <v>112.48782803387947</v>
      </c>
    </row>
    <row r="75" spans="1:6" ht="13.5" customHeight="1">
      <c r="A75" s="14">
        <v>24060300</v>
      </c>
      <c r="B75" s="15" t="s">
        <v>67</v>
      </c>
      <c r="C75" s="20">
        <v>573600</v>
      </c>
      <c r="D75" s="20">
        <v>645547.62</v>
      </c>
      <c r="E75" s="20">
        <f t="shared" si="0"/>
        <v>71947.62</v>
      </c>
      <c r="F75" s="22">
        <f t="shared" si="3"/>
        <v>112.54316945606695</v>
      </c>
    </row>
    <row r="76" spans="1:6" ht="114.75" customHeight="1">
      <c r="A76" s="14">
        <v>24062200</v>
      </c>
      <c r="B76" s="33" t="s">
        <v>91</v>
      </c>
      <c r="C76" s="20">
        <v>2560</v>
      </c>
      <c r="D76" s="20">
        <v>2562.25</v>
      </c>
      <c r="E76" s="20">
        <f t="shared" si="0"/>
        <v>2.25</v>
      </c>
      <c r="F76" s="22">
        <f t="shared" si="3"/>
        <v>100.08789062500001</v>
      </c>
    </row>
    <row r="77" spans="1:6" ht="13.5" customHeight="1">
      <c r="A77" s="13">
        <v>30000000</v>
      </c>
      <c r="B77" s="34" t="s">
        <v>72</v>
      </c>
      <c r="C77" s="19">
        <f>C78</f>
        <v>100</v>
      </c>
      <c r="D77" s="19">
        <f>D78</f>
        <v>1300</v>
      </c>
      <c r="E77" s="19">
        <f t="shared" si="0"/>
        <v>1200</v>
      </c>
      <c r="F77" s="21">
        <f t="shared" si="3"/>
        <v>1300</v>
      </c>
    </row>
    <row r="78" spans="1:6" ht="13.5" customHeight="1">
      <c r="A78" s="13">
        <v>31000000</v>
      </c>
      <c r="B78" s="34" t="s">
        <v>293</v>
      </c>
      <c r="C78" s="19">
        <f>C80</f>
        <v>100</v>
      </c>
      <c r="D78" s="19">
        <f>D80</f>
        <v>1300</v>
      </c>
      <c r="E78" s="19">
        <f t="shared" si="0"/>
        <v>1200</v>
      </c>
      <c r="F78" s="21">
        <f t="shared" si="3"/>
        <v>1300</v>
      </c>
    </row>
    <row r="79" spans="1:6" ht="54" customHeight="1">
      <c r="A79" s="14">
        <v>31010000</v>
      </c>
      <c r="B79" s="33" t="s">
        <v>324</v>
      </c>
      <c r="C79" s="20">
        <f>+C80</f>
        <v>100</v>
      </c>
      <c r="D79" s="20">
        <f>+D80</f>
        <v>1300</v>
      </c>
      <c r="E79" s="20">
        <f t="shared" si="0"/>
        <v>1200</v>
      </c>
      <c r="F79" s="22">
        <f t="shared" si="3"/>
        <v>1300</v>
      </c>
    </row>
    <row r="80" spans="1:6" ht="48.75" customHeight="1">
      <c r="A80" s="32">
        <v>31010200</v>
      </c>
      <c r="B80" s="33" t="s">
        <v>292</v>
      </c>
      <c r="C80" s="20">
        <v>100</v>
      </c>
      <c r="D80" s="20">
        <v>1300</v>
      </c>
      <c r="E80" s="20">
        <f t="shared" si="0"/>
        <v>1200</v>
      </c>
      <c r="F80" s="22">
        <f t="shared" si="3"/>
        <v>1300</v>
      </c>
    </row>
    <row r="81" spans="1:8" ht="21" customHeight="1">
      <c r="A81" s="123" t="s">
        <v>104</v>
      </c>
      <c r="B81" s="124"/>
      <c r="C81" s="84">
        <f>+C53+C14+C77</f>
        <v>234182759</v>
      </c>
      <c r="D81" s="84">
        <f>+D53+D14+D77</f>
        <v>237777369.22</v>
      </c>
      <c r="E81" s="84">
        <f aca="true" t="shared" si="4" ref="E81:E104">+D81-C81</f>
        <v>3594610.219999999</v>
      </c>
      <c r="F81" s="85">
        <f t="shared" si="3"/>
        <v>101.53495937760302</v>
      </c>
      <c r="H81" s="75"/>
    </row>
    <row r="82" spans="1:6" ht="21.75" customHeight="1">
      <c r="A82" s="86">
        <v>40000000</v>
      </c>
      <c r="B82" s="87" t="s">
        <v>31</v>
      </c>
      <c r="C82" s="84">
        <f>C83</f>
        <v>70769900</v>
      </c>
      <c r="D82" s="84">
        <f>D83</f>
        <v>70763349.33</v>
      </c>
      <c r="E82" s="84">
        <f t="shared" si="4"/>
        <v>-6550.670000001788</v>
      </c>
      <c r="F82" s="85">
        <f t="shared" si="3"/>
        <v>99.9907437060106</v>
      </c>
    </row>
    <row r="83" spans="1:6" ht="24" customHeight="1">
      <c r="A83" s="13">
        <v>41000000</v>
      </c>
      <c r="B83" s="12" t="s">
        <v>32</v>
      </c>
      <c r="C83" s="19">
        <f>+C84</f>
        <v>70769900</v>
      </c>
      <c r="D83" s="19">
        <f>+D84</f>
        <v>70763349.33</v>
      </c>
      <c r="E83" s="19">
        <f t="shared" si="4"/>
        <v>-6550.670000001788</v>
      </c>
      <c r="F83" s="21">
        <f t="shared" si="3"/>
        <v>99.9907437060106</v>
      </c>
    </row>
    <row r="84" spans="1:6" ht="21" customHeight="1">
      <c r="A84" s="13">
        <v>41030000</v>
      </c>
      <c r="B84" s="12" t="s">
        <v>95</v>
      </c>
      <c r="C84" s="19">
        <f>+C85+C86+C88+C87</f>
        <v>70769900</v>
      </c>
      <c r="D84" s="19">
        <f>+D85+D86+D88+D87</f>
        <v>70763349.33</v>
      </c>
      <c r="E84" s="20">
        <f aca="true" t="shared" si="5" ref="E84:E91">+D84-C84</f>
        <v>-6550.670000001788</v>
      </c>
      <c r="F84" s="22">
        <f aca="true" t="shared" si="6" ref="F84:F91">+D84/C84*100</f>
        <v>99.9907437060106</v>
      </c>
    </row>
    <row r="85" spans="1:6" ht="26.25" customHeight="1">
      <c r="A85" s="45">
        <v>41033900</v>
      </c>
      <c r="B85" s="43" t="s">
        <v>33</v>
      </c>
      <c r="C85" s="20">
        <v>38781500</v>
      </c>
      <c r="D85" s="20">
        <v>38781500</v>
      </c>
      <c r="E85" s="20">
        <f t="shared" si="5"/>
        <v>0</v>
      </c>
      <c r="F85" s="22">
        <f t="shared" si="6"/>
        <v>100</v>
      </c>
    </row>
    <row r="86" spans="1:6" ht="27" customHeight="1">
      <c r="A86" s="45">
        <v>41034200</v>
      </c>
      <c r="B86" s="43" t="s">
        <v>34</v>
      </c>
      <c r="C86" s="20">
        <v>28463200</v>
      </c>
      <c r="D86" s="20">
        <v>28463200</v>
      </c>
      <c r="E86" s="20">
        <f t="shared" si="5"/>
        <v>0</v>
      </c>
      <c r="F86" s="22">
        <f t="shared" si="6"/>
        <v>100</v>
      </c>
    </row>
    <row r="87" spans="1:6" ht="36.75" customHeight="1">
      <c r="A87" s="45">
        <v>41034500</v>
      </c>
      <c r="B87" s="120" t="s">
        <v>325</v>
      </c>
      <c r="C87" s="20">
        <v>184000</v>
      </c>
      <c r="D87" s="20">
        <v>184000</v>
      </c>
      <c r="E87" s="20">
        <f t="shared" si="5"/>
        <v>0</v>
      </c>
      <c r="F87" s="22">
        <f t="shared" si="6"/>
        <v>100</v>
      </c>
    </row>
    <row r="88" spans="1:6" ht="54" customHeight="1">
      <c r="A88" s="45">
        <v>41035100</v>
      </c>
      <c r="B88" s="43" t="s">
        <v>94</v>
      </c>
      <c r="C88" s="20">
        <v>3341200</v>
      </c>
      <c r="D88" s="20">
        <v>3334649.33</v>
      </c>
      <c r="E88" s="20">
        <f t="shared" si="5"/>
        <v>-6550.6699999999255</v>
      </c>
      <c r="F88" s="22">
        <f t="shared" si="6"/>
        <v>99.80394259547468</v>
      </c>
    </row>
    <row r="89" spans="1:6" ht="30.75" customHeight="1">
      <c r="A89" s="45"/>
      <c r="B89" s="44" t="s">
        <v>75</v>
      </c>
      <c r="C89" s="19">
        <f>C81+C84</f>
        <v>304952659</v>
      </c>
      <c r="D89" s="19">
        <f>D81+D84</f>
        <v>308540718.55</v>
      </c>
      <c r="E89" s="19">
        <f>+D89-C89</f>
        <v>3588059.550000012</v>
      </c>
      <c r="F89" s="21">
        <f>+D89/C89*100</f>
        <v>101.17659559413778</v>
      </c>
    </row>
    <row r="90" spans="1:6" ht="27.75" customHeight="1">
      <c r="A90" s="13">
        <v>41040000</v>
      </c>
      <c r="B90" s="44" t="s">
        <v>93</v>
      </c>
      <c r="C90" s="19">
        <f>C91</f>
        <v>971571</v>
      </c>
      <c r="D90" s="19">
        <f>D91</f>
        <v>971571</v>
      </c>
      <c r="E90" s="19">
        <f t="shared" si="5"/>
        <v>0</v>
      </c>
      <c r="F90" s="21">
        <f t="shared" si="6"/>
        <v>100</v>
      </c>
    </row>
    <row r="91" spans="1:6" ht="53.25" customHeight="1">
      <c r="A91" s="14">
        <v>41040200</v>
      </c>
      <c r="B91" s="43" t="s">
        <v>92</v>
      </c>
      <c r="C91" s="20">
        <v>971571</v>
      </c>
      <c r="D91" s="20">
        <v>971571</v>
      </c>
      <c r="E91" s="20">
        <f t="shared" si="5"/>
        <v>0</v>
      </c>
      <c r="F91" s="22">
        <f t="shared" si="6"/>
        <v>100</v>
      </c>
    </row>
    <row r="92" spans="1:6" ht="27" customHeight="1">
      <c r="A92" s="13">
        <v>41050000</v>
      </c>
      <c r="B92" s="44" t="s">
        <v>102</v>
      </c>
      <c r="C92" s="19">
        <f>SUM(C93:C103)</f>
        <v>58385458</v>
      </c>
      <c r="D92" s="19">
        <f>SUM(D93:D103)</f>
        <v>56928911.95</v>
      </c>
      <c r="E92" s="19">
        <f t="shared" si="4"/>
        <v>-1456546.049999997</v>
      </c>
      <c r="F92" s="21">
        <f t="shared" si="3"/>
        <v>97.50529309883979</v>
      </c>
    </row>
    <row r="93" spans="1:6" ht="96.75" customHeight="1">
      <c r="A93" s="32">
        <v>41050100</v>
      </c>
      <c r="B93" s="33" t="s">
        <v>96</v>
      </c>
      <c r="C93" s="20">
        <v>10359200</v>
      </c>
      <c r="D93" s="20">
        <v>9987127.08</v>
      </c>
      <c r="E93" s="20">
        <f t="shared" si="4"/>
        <v>-372072.9199999999</v>
      </c>
      <c r="F93" s="22">
        <f t="shared" si="3"/>
        <v>96.40828519576802</v>
      </c>
    </row>
    <row r="94" spans="1:6" ht="58.5" customHeight="1">
      <c r="A94" s="32">
        <v>41050200</v>
      </c>
      <c r="B94" s="43" t="s">
        <v>97</v>
      </c>
      <c r="C94" s="20">
        <v>218704</v>
      </c>
      <c r="D94" s="20">
        <v>218683.87</v>
      </c>
      <c r="E94" s="20">
        <f t="shared" si="4"/>
        <v>-20.130000000004657</v>
      </c>
      <c r="F94" s="22">
        <f t="shared" si="3"/>
        <v>99.99079577876948</v>
      </c>
    </row>
    <row r="95" spans="1:6" ht="159" customHeight="1">
      <c r="A95" s="32">
        <v>41050300</v>
      </c>
      <c r="B95" s="33" t="s">
        <v>333</v>
      </c>
      <c r="C95" s="20">
        <v>41711160</v>
      </c>
      <c r="D95" s="20">
        <v>41166455.17</v>
      </c>
      <c r="E95" s="20">
        <f t="shared" si="4"/>
        <v>-544704.8299999982</v>
      </c>
      <c r="F95" s="22">
        <f t="shared" si="3"/>
        <v>98.6941028971623</v>
      </c>
    </row>
    <row r="96" spans="1:6" ht="134.25" customHeight="1">
      <c r="A96" s="32">
        <v>41050700</v>
      </c>
      <c r="B96" s="33" t="s">
        <v>98</v>
      </c>
      <c r="C96" s="20">
        <v>363490</v>
      </c>
      <c r="D96" s="20">
        <v>351336.3</v>
      </c>
      <c r="E96" s="20">
        <f t="shared" si="4"/>
        <v>-12153.700000000012</v>
      </c>
      <c r="F96" s="22">
        <f t="shared" si="3"/>
        <v>96.656386695645</v>
      </c>
    </row>
    <row r="97" spans="1:6" ht="50.25" customHeight="1">
      <c r="A97" s="32">
        <v>41050800</v>
      </c>
      <c r="B97" s="120" t="s">
        <v>326</v>
      </c>
      <c r="C97" s="20">
        <v>500000</v>
      </c>
      <c r="D97" s="20">
        <v>0</v>
      </c>
      <c r="E97" s="20">
        <f t="shared" si="4"/>
        <v>-500000</v>
      </c>
      <c r="F97" s="22">
        <f t="shared" si="3"/>
        <v>0</v>
      </c>
    </row>
    <row r="98" spans="1:6" ht="66" customHeight="1">
      <c r="A98" s="32">
        <v>41050900</v>
      </c>
      <c r="B98" s="17" t="s">
        <v>306</v>
      </c>
      <c r="C98" s="20">
        <v>1003042</v>
      </c>
      <c r="D98" s="20">
        <v>1003042</v>
      </c>
      <c r="E98" s="20">
        <f t="shared" si="4"/>
        <v>0</v>
      </c>
      <c r="F98" s="22">
        <f t="shared" si="3"/>
        <v>100</v>
      </c>
    </row>
    <row r="99" spans="1:6" ht="40.5" customHeight="1">
      <c r="A99" s="32">
        <v>41051200</v>
      </c>
      <c r="B99" s="33" t="s">
        <v>294</v>
      </c>
      <c r="C99" s="20">
        <v>193700</v>
      </c>
      <c r="D99" s="20">
        <v>184035.76</v>
      </c>
      <c r="E99" s="20">
        <f t="shared" si="4"/>
        <v>-9664.23999999999</v>
      </c>
      <c r="F99" s="22">
        <f t="shared" si="3"/>
        <v>95.01071760454312</v>
      </c>
    </row>
    <row r="100" spans="1:6" ht="51.75" customHeight="1">
      <c r="A100" s="32">
        <v>41051400</v>
      </c>
      <c r="B100" s="33" t="s">
        <v>307</v>
      </c>
      <c r="C100" s="20">
        <v>709656</v>
      </c>
      <c r="D100" s="20">
        <v>699516.77</v>
      </c>
      <c r="E100" s="20">
        <f t="shared" si="4"/>
        <v>-10139.229999999981</v>
      </c>
      <c r="F100" s="22">
        <f t="shared" si="3"/>
        <v>98.57124719582447</v>
      </c>
    </row>
    <row r="101" spans="1:6" ht="43.5" customHeight="1">
      <c r="A101" s="45">
        <v>41051500</v>
      </c>
      <c r="B101" s="33" t="s">
        <v>99</v>
      </c>
      <c r="C101" s="20">
        <v>2797000</v>
      </c>
      <c r="D101" s="20">
        <v>2797000</v>
      </c>
      <c r="E101" s="20">
        <f t="shared" si="4"/>
        <v>0</v>
      </c>
      <c r="F101" s="22">
        <f t="shared" si="3"/>
        <v>100</v>
      </c>
    </row>
    <row r="102" spans="1:6" ht="42.75" customHeight="1">
      <c r="A102" s="32">
        <v>41052000</v>
      </c>
      <c r="B102" s="33" t="s">
        <v>100</v>
      </c>
      <c r="C102" s="20">
        <v>295500</v>
      </c>
      <c r="D102" s="20">
        <v>294231.19</v>
      </c>
      <c r="E102" s="20">
        <f t="shared" si="4"/>
        <v>-1268.8099999999977</v>
      </c>
      <c r="F102" s="22">
        <f t="shared" si="3"/>
        <v>99.57062267343485</v>
      </c>
    </row>
    <row r="103" spans="1:6" ht="24" customHeight="1">
      <c r="A103" s="32">
        <v>41053900</v>
      </c>
      <c r="B103" s="33" t="s">
        <v>101</v>
      </c>
      <c r="C103" s="20">
        <v>234006</v>
      </c>
      <c r="D103" s="20">
        <v>227483.81</v>
      </c>
      <c r="E103" s="20">
        <f t="shared" si="4"/>
        <v>-6522.190000000002</v>
      </c>
      <c r="F103" s="22">
        <f>+D103/C103*100</f>
        <v>97.2128107826295</v>
      </c>
    </row>
    <row r="104" spans="1:6" ht="24" customHeight="1">
      <c r="A104" s="83"/>
      <c r="B104" s="87" t="s">
        <v>105</v>
      </c>
      <c r="C104" s="84">
        <f>C81+C82+C90+C92</f>
        <v>364309688</v>
      </c>
      <c r="D104" s="84">
        <f>D81+D82+D90+D92</f>
        <v>366441201.5</v>
      </c>
      <c r="E104" s="84">
        <f t="shared" si="4"/>
        <v>2131513.5</v>
      </c>
      <c r="F104" s="85">
        <f t="shared" si="3"/>
        <v>100.5850828485242</v>
      </c>
    </row>
    <row r="105" spans="1:6" ht="16.5" customHeight="1">
      <c r="A105" s="131" t="s">
        <v>106</v>
      </c>
      <c r="B105" s="131"/>
      <c r="C105" s="46"/>
      <c r="D105" s="47"/>
      <c r="E105" s="47"/>
      <c r="F105" s="48"/>
    </row>
    <row r="106" spans="1:6" ht="16.5" customHeight="1">
      <c r="A106" s="132" t="s">
        <v>268</v>
      </c>
      <c r="B106" s="133" t="s">
        <v>269</v>
      </c>
      <c r="C106" s="135" t="s">
        <v>291</v>
      </c>
      <c r="D106" s="135" t="s">
        <v>316</v>
      </c>
      <c r="E106" s="129" t="s">
        <v>40</v>
      </c>
      <c r="F106" s="129" t="s">
        <v>41</v>
      </c>
    </row>
    <row r="107" spans="1:6" ht="52.5" customHeight="1">
      <c r="A107" s="132"/>
      <c r="B107" s="134"/>
      <c r="C107" s="135"/>
      <c r="D107" s="135"/>
      <c r="E107" s="129"/>
      <c r="F107" s="129"/>
    </row>
    <row r="108" spans="1:6" ht="21" customHeight="1">
      <c r="A108" s="51" t="s">
        <v>108</v>
      </c>
      <c r="B108" s="52" t="s">
        <v>109</v>
      </c>
      <c r="C108" s="53"/>
      <c r="D108" s="53"/>
      <c r="E108" s="53"/>
      <c r="F108" s="53"/>
    </row>
    <row r="109" spans="1:6" ht="51">
      <c r="A109" s="54" t="s">
        <v>110</v>
      </c>
      <c r="B109" s="43" t="s">
        <v>111</v>
      </c>
      <c r="C109" s="55">
        <v>22697991</v>
      </c>
      <c r="D109" s="55">
        <v>22100049.51</v>
      </c>
      <c r="E109" s="55">
        <f aca="true" t="shared" si="7" ref="E109:E135">D109-C109</f>
        <v>-597941.4899999984</v>
      </c>
      <c r="F109" s="56">
        <f aca="true" t="shared" si="8" ref="F109:F135">SUM(D109/C109*100)</f>
        <v>97.36566337523</v>
      </c>
    </row>
    <row r="110" spans="1:6" ht="18.75" customHeight="1">
      <c r="A110" s="54" t="s">
        <v>112</v>
      </c>
      <c r="B110" s="43" t="s">
        <v>113</v>
      </c>
      <c r="C110" s="55">
        <v>729900</v>
      </c>
      <c r="D110" s="55">
        <v>729766.56</v>
      </c>
      <c r="E110" s="55">
        <f t="shared" si="7"/>
        <v>-133.43999999994412</v>
      </c>
      <c r="F110" s="56">
        <f t="shared" si="8"/>
        <v>99.98171804356762</v>
      </c>
    </row>
    <row r="111" spans="1:6" ht="18" customHeight="1">
      <c r="A111" s="54" t="s">
        <v>114</v>
      </c>
      <c r="B111" s="43" t="s">
        <v>115</v>
      </c>
      <c r="C111" s="55">
        <v>50770694.12</v>
      </c>
      <c r="D111" s="55">
        <v>50596697.04</v>
      </c>
      <c r="E111" s="55">
        <f t="shared" si="7"/>
        <v>-173997.0799999982</v>
      </c>
      <c r="F111" s="56">
        <f t="shared" si="8"/>
        <v>99.6572883569629</v>
      </c>
    </row>
    <row r="112" spans="1:6" ht="34.5" customHeight="1">
      <c r="A112" s="54" t="s">
        <v>116</v>
      </c>
      <c r="B112" s="43" t="s">
        <v>117</v>
      </c>
      <c r="C112" s="55">
        <v>5277319.87</v>
      </c>
      <c r="D112" s="55">
        <v>5227019.68</v>
      </c>
      <c r="E112" s="55">
        <f t="shared" si="7"/>
        <v>-50300.19000000041</v>
      </c>
      <c r="F112" s="56">
        <f t="shared" si="8"/>
        <v>99.04686107268309</v>
      </c>
    </row>
    <row r="113" spans="1:6" ht="25.5">
      <c r="A113" s="54" t="s">
        <v>118</v>
      </c>
      <c r="B113" s="43" t="s">
        <v>119</v>
      </c>
      <c r="C113" s="55">
        <v>1054987.36</v>
      </c>
      <c r="D113" s="55">
        <v>925097.16</v>
      </c>
      <c r="E113" s="55">
        <f t="shared" si="7"/>
        <v>-129890.20000000007</v>
      </c>
      <c r="F113" s="56">
        <f t="shared" si="8"/>
        <v>87.68798519064721</v>
      </c>
    </row>
    <row r="114" spans="1:6" ht="25.5">
      <c r="A114" s="54" t="s">
        <v>120</v>
      </c>
      <c r="B114" s="43" t="s">
        <v>121</v>
      </c>
      <c r="C114" s="55">
        <v>295500</v>
      </c>
      <c r="D114" s="55">
        <v>294231.19</v>
      </c>
      <c r="E114" s="55">
        <f t="shared" si="7"/>
        <v>-1268.8099999999977</v>
      </c>
      <c r="F114" s="56">
        <f t="shared" si="8"/>
        <v>99.57062267343485</v>
      </c>
    </row>
    <row r="115" spans="1:6" ht="25.5">
      <c r="A115" s="54" t="s">
        <v>122</v>
      </c>
      <c r="B115" s="43" t="s">
        <v>123</v>
      </c>
      <c r="C115" s="55">
        <v>40000</v>
      </c>
      <c r="D115" s="55">
        <v>39999.75</v>
      </c>
      <c r="E115" s="55">
        <f t="shared" si="7"/>
        <v>-0.25</v>
      </c>
      <c r="F115" s="56">
        <f t="shared" si="8"/>
        <v>99.999375</v>
      </c>
    </row>
    <row r="116" spans="1:6" ht="12.75">
      <c r="A116" s="54" t="s">
        <v>124</v>
      </c>
      <c r="B116" s="43" t="s">
        <v>125</v>
      </c>
      <c r="C116" s="55">
        <v>111000</v>
      </c>
      <c r="D116" s="55">
        <v>110788.2</v>
      </c>
      <c r="E116" s="55">
        <f t="shared" si="7"/>
        <v>-211.8000000000029</v>
      </c>
      <c r="F116" s="56">
        <f t="shared" si="8"/>
        <v>99.80918918918918</v>
      </c>
    </row>
    <row r="117" spans="1:6" ht="51">
      <c r="A117" s="54" t="s">
        <v>126</v>
      </c>
      <c r="B117" s="43" t="s">
        <v>127</v>
      </c>
      <c r="C117" s="55">
        <v>236900</v>
      </c>
      <c r="D117" s="55">
        <v>234019</v>
      </c>
      <c r="E117" s="55">
        <f t="shared" si="7"/>
        <v>-2881</v>
      </c>
      <c r="F117" s="56">
        <f t="shared" si="8"/>
        <v>98.78387505276488</v>
      </c>
    </row>
    <row r="118" spans="1:6" ht="25.5">
      <c r="A118" s="54" t="s">
        <v>128</v>
      </c>
      <c r="B118" s="43" t="s">
        <v>129</v>
      </c>
      <c r="C118" s="55">
        <v>612857</v>
      </c>
      <c r="D118" s="55">
        <v>610510.41</v>
      </c>
      <c r="E118" s="55">
        <f t="shared" si="7"/>
        <v>-2346.5899999999674</v>
      </c>
      <c r="F118" s="56">
        <f t="shared" si="8"/>
        <v>99.61710643755394</v>
      </c>
    </row>
    <row r="119" spans="1:6" ht="25.5">
      <c r="A119" s="54" t="s">
        <v>130</v>
      </c>
      <c r="B119" s="43" t="s">
        <v>131</v>
      </c>
      <c r="C119" s="55">
        <v>712600</v>
      </c>
      <c r="D119" s="55">
        <v>621442.51</v>
      </c>
      <c r="E119" s="55">
        <f t="shared" si="7"/>
        <v>-91157.48999999999</v>
      </c>
      <c r="F119" s="56">
        <f t="shared" si="8"/>
        <v>87.20776171765367</v>
      </c>
    </row>
    <row r="120" spans="1:6" ht="25.5">
      <c r="A120" s="54" t="s">
        <v>132</v>
      </c>
      <c r="B120" s="43" t="s">
        <v>133</v>
      </c>
      <c r="C120" s="55">
        <v>136000</v>
      </c>
      <c r="D120" s="55">
        <v>126549.14</v>
      </c>
      <c r="E120" s="55">
        <f t="shared" si="7"/>
        <v>-9450.86</v>
      </c>
      <c r="F120" s="56">
        <f t="shared" si="8"/>
        <v>93.05083823529412</v>
      </c>
    </row>
    <row r="121" spans="1:6" ht="16.5" customHeight="1">
      <c r="A121" s="54" t="s">
        <v>134</v>
      </c>
      <c r="B121" s="43" t="s">
        <v>135</v>
      </c>
      <c r="C121" s="55">
        <v>367573.82</v>
      </c>
      <c r="D121" s="55">
        <v>366605</v>
      </c>
      <c r="E121" s="55">
        <f t="shared" si="7"/>
        <v>-968.820000000007</v>
      </c>
      <c r="F121" s="56">
        <f t="shared" si="8"/>
        <v>99.73642845401776</v>
      </c>
    </row>
    <row r="122" spans="1:6" ht="16.5" customHeight="1">
      <c r="A122" s="54" t="s">
        <v>310</v>
      </c>
      <c r="B122" s="43" t="s">
        <v>297</v>
      </c>
      <c r="C122" s="55">
        <v>1928.4</v>
      </c>
      <c r="D122" s="55">
        <v>964.08</v>
      </c>
      <c r="E122" s="55">
        <f t="shared" si="7"/>
        <v>-964.32</v>
      </c>
      <c r="F122" s="56">
        <f t="shared" si="8"/>
        <v>49.99377722464219</v>
      </c>
    </row>
    <row r="123" spans="1:6" ht="25.5">
      <c r="A123" s="54" t="s">
        <v>311</v>
      </c>
      <c r="B123" s="43" t="s">
        <v>312</v>
      </c>
      <c r="C123" s="55">
        <v>41068</v>
      </c>
      <c r="D123" s="55">
        <v>41068</v>
      </c>
      <c r="E123" s="55">
        <f>D123-C123</f>
        <v>0</v>
      </c>
      <c r="F123" s="56">
        <f>SUM(D123/C123*100)</f>
        <v>100</v>
      </c>
    </row>
    <row r="124" spans="1:6" ht="12.75">
      <c r="A124" s="54" t="s">
        <v>136</v>
      </c>
      <c r="B124" s="43" t="s">
        <v>137</v>
      </c>
      <c r="C124" s="55">
        <v>18178848.31</v>
      </c>
      <c r="D124" s="55">
        <v>18135319.63</v>
      </c>
      <c r="E124" s="55">
        <f t="shared" si="7"/>
        <v>-43528.6799999997</v>
      </c>
      <c r="F124" s="56">
        <f t="shared" si="8"/>
        <v>99.76055314804483</v>
      </c>
    </row>
    <row r="125" spans="1:6" ht="63.75">
      <c r="A125" s="54" t="s">
        <v>138</v>
      </c>
      <c r="B125" s="43" t="s">
        <v>139</v>
      </c>
      <c r="C125" s="55">
        <v>150000</v>
      </c>
      <c r="D125" s="55">
        <v>150000</v>
      </c>
      <c r="E125" s="55">
        <f t="shared" si="7"/>
        <v>0</v>
      </c>
      <c r="F125" s="56">
        <f t="shared" si="8"/>
        <v>100</v>
      </c>
    </row>
    <row r="126" spans="1:6" ht="18" customHeight="1">
      <c r="A126" s="54" t="s">
        <v>140</v>
      </c>
      <c r="B126" s="43" t="s">
        <v>141</v>
      </c>
      <c r="C126" s="55">
        <v>175888.37</v>
      </c>
      <c r="D126" s="55">
        <v>175888.37</v>
      </c>
      <c r="E126" s="55">
        <f t="shared" si="7"/>
        <v>0</v>
      </c>
      <c r="F126" s="56">
        <f t="shared" si="8"/>
        <v>100</v>
      </c>
    </row>
    <row r="127" spans="1:6" ht="17.25" customHeight="1">
      <c r="A127" s="54" t="s">
        <v>142</v>
      </c>
      <c r="B127" s="43" t="s">
        <v>143</v>
      </c>
      <c r="C127" s="55">
        <v>1584234</v>
      </c>
      <c r="D127" s="55">
        <v>1431361.96</v>
      </c>
      <c r="E127" s="55">
        <f t="shared" si="7"/>
        <v>-152872.04000000004</v>
      </c>
      <c r="F127" s="56">
        <f t="shared" si="8"/>
        <v>90.35041288092542</v>
      </c>
    </row>
    <row r="128" spans="1:6" ht="25.5">
      <c r="A128" s="54" t="s">
        <v>144</v>
      </c>
      <c r="B128" s="43" t="s">
        <v>145</v>
      </c>
      <c r="C128" s="55">
        <v>3042698.96</v>
      </c>
      <c r="D128" s="55">
        <v>3038041.5</v>
      </c>
      <c r="E128" s="55">
        <f t="shared" si="7"/>
        <v>-4657.459999999963</v>
      </c>
      <c r="F128" s="56">
        <f t="shared" si="8"/>
        <v>99.84692997693074</v>
      </c>
    </row>
    <row r="129" spans="1:6" ht="25.5" hidden="1">
      <c r="A129" s="54" t="s">
        <v>146</v>
      </c>
      <c r="B129" s="43" t="s">
        <v>147</v>
      </c>
      <c r="C129" s="55"/>
      <c r="D129" s="55"/>
      <c r="E129" s="55">
        <f t="shared" si="7"/>
        <v>0</v>
      </c>
      <c r="F129" s="56" t="e">
        <f t="shared" si="8"/>
        <v>#DIV/0!</v>
      </c>
    </row>
    <row r="130" spans="1:6" ht="25.5">
      <c r="A130" s="54" t="s">
        <v>148</v>
      </c>
      <c r="B130" s="43" t="s">
        <v>149</v>
      </c>
      <c r="C130" s="55">
        <v>18550</v>
      </c>
      <c r="D130" s="55">
        <v>18503</v>
      </c>
      <c r="E130" s="55">
        <f t="shared" si="7"/>
        <v>-47</v>
      </c>
      <c r="F130" s="56">
        <f t="shared" si="8"/>
        <v>99.7466307277628</v>
      </c>
    </row>
    <row r="131" spans="1:6" ht="12.75">
      <c r="A131" s="54" t="s">
        <v>150</v>
      </c>
      <c r="B131" s="43" t="s">
        <v>151</v>
      </c>
      <c r="C131" s="55">
        <v>651831</v>
      </c>
      <c r="D131" s="55">
        <v>651221.92</v>
      </c>
      <c r="E131" s="55">
        <f t="shared" si="7"/>
        <v>-609.0799999999581</v>
      </c>
      <c r="F131" s="56">
        <f t="shared" si="8"/>
        <v>99.9065586018462</v>
      </c>
    </row>
    <row r="132" spans="1:6" ht="25.5">
      <c r="A132" s="54" t="s">
        <v>152</v>
      </c>
      <c r="B132" s="43" t="s">
        <v>153</v>
      </c>
      <c r="C132" s="55">
        <v>80000</v>
      </c>
      <c r="D132" s="55">
        <v>38113.99</v>
      </c>
      <c r="E132" s="55">
        <f t="shared" si="7"/>
        <v>-41886.01</v>
      </c>
      <c r="F132" s="56">
        <f t="shared" si="8"/>
        <v>47.642487499999994</v>
      </c>
    </row>
    <row r="133" spans="1:6" ht="12.75">
      <c r="A133" s="54" t="s">
        <v>154</v>
      </c>
      <c r="B133" s="43" t="s">
        <v>155</v>
      </c>
      <c r="C133" s="55">
        <v>410000</v>
      </c>
      <c r="D133" s="55">
        <v>410000</v>
      </c>
      <c r="E133" s="55">
        <f t="shared" si="7"/>
        <v>0</v>
      </c>
      <c r="F133" s="56">
        <f t="shared" si="8"/>
        <v>100</v>
      </c>
    </row>
    <row r="134" spans="1:6" ht="38.25">
      <c r="A134" s="54" t="s">
        <v>156</v>
      </c>
      <c r="B134" s="43" t="s">
        <v>157</v>
      </c>
      <c r="C134" s="55">
        <v>505000</v>
      </c>
      <c r="D134" s="55">
        <v>505000</v>
      </c>
      <c r="E134" s="55">
        <f t="shared" si="7"/>
        <v>0</v>
      </c>
      <c r="F134" s="56">
        <f t="shared" si="8"/>
        <v>100</v>
      </c>
    </row>
    <row r="135" spans="1:6" ht="13.5">
      <c r="A135" s="57"/>
      <c r="B135" s="58" t="s">
        <v>158</v>
      </c>
      <c r="C135" s="59">
        <f>SUM(C109:C134)</f>
        <v>107883370.21000001</v>
      </c>
      <c r="D135" s="59">
        <f>SUM(D109:D134)</f>
        <v>106578257.59999998</v>
      </c>
      <c r="E135" s="60">
        <f t="shared" si="7"/>
        <v>-1305112.6100000292</v>
      </c>
      <c r="F135" s="61">
        <f t="shared" si="8"/>
        <v>98.79025598898184</v>
      </c>
    </row>
    <row r="136" spans="1:6" ht="25.5">
      <c r="A136" s="51" t="s">
        <v>159</v>
      </c>
      <c r="B136" s="62" t="s">
        <v>160</v>
      </c>
      <c r="C136" s="63"/>
      <c r="D136" s="63"/>
      <c r="E136" s="63"/>
      <c r="F136" s="64"/>
    </row>
    <row r="137" spans="1:6" ht="35.25" customHeight="1">
      <c r="A137" s="54" t="s">
        <v>161</v>
      </c>
      <c r="B137" s="43" t="s">
        <v>162</v>
      </c>
      <c r="C137" s="65">
        <v>1473782.62</v>
      </c>
      <c r="D137" s="55">
        <v>1473781.74</v>
      </c>
      <c r="E137" s="55">
        <f aca="true" t="shared" si="9" ref="E137:E145">D137-C137</f>
        <v>-0.8800000001210719</v>
      </c>
      <c r="F137" s="56">
        <f aca="true" t="shared" si="10" ref="F137:F145">SUM(D137/C137*100)</f>
        <v>99.99994028970161</v>
      </c>
    </row>
    <row r="138" spans="1:6" ht="12.75">
      <c r="A138" s="54" t="s">
        <v>163</v>
      </c>
      <c r="B138" s="43" t="s">
        <v>164</v>
      </c>
      <c r="C138" s="65">
        <v>46956340.51</v>
      </c>
      <c r="D138" s="55">
        <v>46950694.53</v>
      </c>
      <c r="E138" s="55">
        <f t="shared" si="9"/>
        <v>-5645.979999996722</v>
      </c>
      <c r="F138" s="56">
        <f t="shared" si="10"/>
        <v>99.98797610729738</v>
      </c>
    </row>
    <row r="139" spans="1:6" ht="51">
      <c r="A139" s="54" t="s">
        <v>165</v>
      </c>
      <c r="B139" s="43" t="s">
        <v>166</v>
      </c>
      <c r="C139" s="65">
        <v>65399195.15</v>
      </c>
      <c r="D139" s="55">
        <v>65360886.06</v>
      </c>
      <c r="E139" s="55">
        <f t="shared" si="9"/>
        <v>-38309.089999996126</v>
      </c>
      <c r="F139" s="56">
        <f t="shared" si="10"/>
        <v>99.94142268889988</v>
      </c>
    </row>
    <row r="140" spans="1:6" ht="51">
      <c r="A140" s="114" t="s">
        <v>301</v>
      </c>
      <c r="B140" s="43" t="s">
        <v>298</v>
      </c>
      <c r="C140" s="65">
        <v>10860</v>
      </c>
      <c r="D140" s="55">
        <v>10860</v>
      </c>
      <c r="E140" s="55">
        <f t="shared" si="9"/>
        <v>0</v>
      </c>
      <c r="F140" s="56">
        <f t="shared" si="10"/>
        <v>100</v>
      </c>
    </row>
    <row r="141" spans="1:6" ht="27" customHeight="1">
      <c r="A141" s="54" t="s">
        <v>167</v>
      </c>
      <c r="B141" s="43" t="s">
        <v>168</v>
      </c>
      <c r="C141" s="65">
        <v>5418205.42</v>
      </c>
      <c r="D141" s="55">
        <v>5418204.4</v>
      </c>
      <c r="E141" s="55">
        <f t="shared" si="9"/>
        <v>-1.0199999995529652</v>
      </c>
      <c r="F141" s="56">
        <f t="shared" si="10"/>
        <v>99.99998117457865</v>
      </c>
    </row>
    <row r="142" spans="1:6" ht="18" customHeight="1">
      <c r="A142" s="54" t="s">
        <v>169</v>
      </c>
      <c r="B142" s="43" t="s">
        <v>170</v>
      </c>
      <c r="C142" s="65">
        <v>1640343.31</v>
      </c>
      <c r="D142" s="55">
        <v>1640343.31</v>
      </c>
      <c r="E142" s="55">
        <f t="shared" si="9"/>
        <v>0</v>
      </c>
      <c r="F142" s="56">
        <f t="shared" si="10"/>
        <v>100</v>
      </c>
    </row>
    <row r="143" spans="1:6" ht="17.25" customHeight="1">
      <c r="A143" s="54" t="s">
        <v>171</v>
      </c>
      <c r="B143" s="43" t="s">
        <v>172</v>
      </c>
      <c r="C143" s="65">
        <v>2573022.21</v>
      </c>
      <c r="D143" s="55">
        <v>2572042.34</v>
      </c>
      <c r="E143" s="55">
        <f t="shared" si="9"/>
        <v>-979.8700000001118</v>
      </c>
      <c r="F143" s="56">
        <f t="shared" si="10"/>
        <v>99.96191754598185</v>
      </c>
    </row>
    <row r="144" spans="1:6" ht="51" customHeight="1">
      <c r="A144" s="54" t="s">
        <v>173</v>
      </c>
      <c r="B144" s="43" t="s">
        <v>127</v>
      </c>
      <c r="C144" s="65">
        <v>788859.35</v>
      </c>
      <c r="D144" s="55">
        <v>788859.35</v>
      </c>
      <c r="E144" s="55">
        <f t="shared" si="9"/>
        <v>0</v>
      </c>
      <c r="F144" s="56">
        <f t="shared" si="10"/>
        <v>100</v>
      </c>
    </row>
    <row r="145" spans="1:6" ht="13.5">
      <c r="A145" s="57"/>
      <c r="B145" s="58" t="s">
        <v>158</v>
      </c>
      <c r="C145" s="59">
        <f>SUM(C137:C144)</f>
        <v>124260608.57</v>
      </c>
      <c r="D145" s="60">
        <f>SUM(D137:D144)</f>
        <v>124215671.73000002</v>
      </c>
      <c r="E145" s="60">
        <f t="shared" si="9"/>
        <v>-44936.839999973774</v>
      </c>
      <c r="F145" s="61">
        <f t="shared" si="10"/>
        <v>99.9638366168353</v>
      </c>
    </row>
    <row r="146" spans="1:6" ht="25.5">
      <c r="A146" s="51" t="s">
        <v>175</v>
      </c>
      <c r="B146" s="62" t="s">
        <v>176</v>
      </c>
      <c r="C146" s="53"/>
      <c r="D146" s="53"/>
      <c r="E146" s="53"/>
      <c r="F146" s="66"/>
    </row>
    <row r="147" spans="1:6" ht="33" customHeight="1">
      <c r="A147" s="54" t="s">
        <v>177</v>
      </c>
      <c r="B147" s="43" t="s">
        <v>162</v>
      </c>
      <c r="C147" s="67">
        <v>9908966</v>
      </c>
      <c r="D147" s="55">
        <v>9908805.08</v>
      </c>
      <c r="E147" s="55">
        <f aca="true" t="shared" si="11" ref="E147:E179">D147-C147</f>
        <v>-160.9199999999255</v>
      </c>
      <c r="F147" s="56">
        <f aca="true" t="shared" si="12" ref="F147:F179">SUM(D147/C147*100)</f>
        <v>99.9983760162261</v>
      </c>
    </row>
    <row r="148" spans="1:6" ht="25.5">
      <c r="A148" s="54" t="s">
        <v>178</v>
      </c>
      <c r="B148" s="43" t="s">
        <v>179</v>
      </c>
      <c r="C148" s="67">
        <v>4050400</v>
      </c>
      <c r="D148" s="55">
        <v>3978729.72</v>
      </c>
      <c r="E148" s="55">
        <f t="shared" si="11"/>
        <v>-71670.2799999998</v>
      </c>
      <c r="F148" s="56">
        <f t="shared" si="12"/>
        <v>98.23053821844756</v>
      </c>
    </row>
    <row r="149" spans="1:6" ht="25.5">
      <c r="A149" s="54" t="s">
        <v>180</v>
      </c>
      <c r="B149" s="43" t="s">
        <v>181</v>
      </c>
      <c r="C149" s="67">
        <v>6308800</v>
      </c>
      <c r="D149" s="55">
        <v>6008397.36</v>
      </c>
      <c r="E149" s="55">
        <f t="shared" si="11"/>
        <v>-300402.63999999966</v>
      </c>
      <c r="F149" s="56">
        <f t="shared" si="12"/>
        <v>95.23835531321329</v>
      </c>
    </row>
    <row r="150" spans="1:6" ht="38.25">
      <c r="A150" s="54" t="s">
        <v>182</v>
      </c>
      <c r="B150" s="43" t="s">
        <v>183</v>
      </c>
      <c r="C150" s="67">
        <v>35693.99</v>
      </c>
      <c r="D150" s="55">
        <v>35693.99</v>
      </c>
      <c r="E150" s="55">
        <f t="shared" si="11"/>
        <v>0</v>
      </c>
      <c r="F150" s="56">
        <f t="shared" si="12"/>
        <v>100</v>
      </c>
    </row>
    <row r="151" spans="1:6" ht="38.25">
      <c r="A151" s="54" t="s">
        <v>184</v>
      </c>
      <c r="B151" s="43" t="s">
        <v>185</v>
      </c>
      <c r="C151" s="67">
        <v>183010.01</v>
      </c>
      <c r="D151" s="55">
        <v>182989.88</v>
      </c>
      <c r="E151" s="55">
        <f t="shared" si="11"/>
        <v>-20.130000000004657</v>
      </c>
      <c r="F151" s="56">
        <f t="shared" si="12"/>
        <v>99.98900060166108</v>
      </c>
    </row>
    <row r="152" spans="1:6" ht="25.5">
      <c r="A152" s="54" t="s">
        <v>186</v>
      </c>
      <c r="B152" s="43" t="s">
        <v>187</v>
      </c>
      <c r="C152" s="67">
        <v>29384</v>
      </c>
      <c r="D152" s="55">
        <v>29242.15</v>
      </c>
      <c r="E152" s="55">
        <f t="shared" si="11"/>
        <v>-141.84999999999854</v>
      </c>
      <c r="F152" s="56">
        <f t="shared" si="12"/>
        <v>99.51725428804792</v>
      </c>
    </row>
    <row r="153" spans="1:6" ht="25.5">
      <c r="A153" s="54" t="s">
        <v>188</v>
      </c>
      <c r="B153" s="43" t="s">
        <v>189</v>
      </c>
      <c r="C153" s="67">
        <v>93900</v>
      </c>
      <c r="D153" s="55">
        <v>87245.27</v>
      </c>
      <c r="E153" s="55">
        <f t="shared" si="11"/>
        <v>-6654.729999999996</v>
      </c>
      <c r="F153" s="56">
        <f t="shared" si="12"/>
        <v>92.91296059637914</v>
      </c>
    </row>
    <row r="154" spans="1:6" ht="25.5">
      <c r="A154" s="54" t="s">
        <v>190</v>
      </c>
      <c r="B154" s="43" t="s">
        <v>191</v>
      </c>
      <c r="C154" s="67">
        <v>287000</v>
      </c>
      <c r="D154" s="55">
        <v>286245</v>
      </c>
      <c r="E154" s="55">
        <f t="shared" si="11"/>
        <v>-755</v>
      </c>
      <c r="F154" s="56">
        <f t="shared" si="12"/>
        <v>99.73693379790942</v>
      </c>
    </row>
    <row r="155" spans="1:6" ht="12.75">
      <c r="A155" s="54" t="s">
        <v>192</v>
      </c>
      <c r="B155" s="43" t="s">
        <v>193</v>
      </c>
      <c r="C155" s="67">
        <v>316040.02</v>
      </c>
      <c r="D155" s="55">
        <v>316040.02</v>
      </c>
      <c r="E155" s="55">
        <f t="shared" si="11"/>
        <v>0</v>
      </c>
      <c r="F155" s="56">
        <f t="shared" si="12"/>
        <v>100</v>
      </c>
    </row>
    <row r="156" spans="1:6" ht="12.75">
      <c r="A156" s="54" t="s">
        <v>194</v>
      </c>
      <c r="B156" s="43" t="s">
        <v>195</v>
      </c>
      <c r="C156" s="67">
        <v>73100</v>
      </c>
      <c r="D156" s="55">
        <v>73100</v>
      </c>
      <c r="E156" s="55">
        <f t="shared" si="11"/>
        <v>0</v>
      </c>
      <c r="F156" s="56">
        <f t="shared" si="12"/>
        <v>100</v>
      </c>
    </row>
    <row r="157" spans="1:6" ht="17.25" customHeight="1">
      <c r="A157" s="54" t="s">
        <v>196</v>
      </c>
      <c r="B157" s="43" t="s">
        <v>197</v>
      </c>
      <c r="C157" s="67">
        <v>17144020.98</v>
      </c>
      <c r="D157" s="55">
        <v>17144020.98</v>
      </c>
      <c r="E157" s="55">
        <f t="shared" si="11"/>
        <v>0</v>
      </c>
      <c r="F157" s="56">
        <f t="shared" si="12"/>
        <v>100</v>
      </c>
    </row>
    <row r="158" spans="1:6" ht="27" customHeight="1">
      <c r="A158" s="54" t="s">
        <v>198</v>
      </c>
      <c r="B158" s="43" t="s">
        <v>199</v>
      </c>
      <c r="C158" s="67">
        <v>2182033.22</v>
      </c>
      <c r="D158" s="55">
        <v>2182033.22</v>
      </c>
      <c r="E158" s="55">
        <f t="shared" si="11"/>
        <v>0</v>
      </c>
      <c r="F158" s="56">
        <f t="shared" si="12"/>
        <v>100</v>
      </c>
    </row>
    <row r="159" spans="1:6" ht="21" customHeight="1">
      <c r="A159" s="54" t="s">
        <v>200</v>
      </c>
      <c r="B159" s="43" t="s">
        <v>201</v>
      </c>
      <c r="C159" s="67">
        <v>3994222.83</v>
      </c>
      <c r="D159" s="55">
        <v>3994222.83</v>
      </c>
      <c r="E159" s="55">
        <f t="shared" si="11"/>
        <v>0</v>
      </c>
      <c r="F159" s="56">
        <f t="shared" si="12"/>
        <v>100</v>
      </c>
    </row>
    <row r="160" spans="1:6" ht="12.75">
      <c r="A160" s="54" t="s">
        <v>202</v>
      </c>
      <c r="B160" s="43" t="s">
        <v>203</v>
      </c>
      <c r="C160" s="67">
        <v>247100.54</v>
      </c>
      <c r="D160" s="55">
        <v>247100.54</v>
      </c>
      <c r="E160" s="55">
        <f t="shared" si="11"/>
        <v>0</v>
      </c>
      <c r="F160" s="56">
        <f t="shared" si="12"/>
        <v>100</v>
      </c>
    </row>
    <row r="161" spans="1:6" ht="27" customHeight="1">
      <c r="A161" s="54" t="s">
        <v>204</v>
      </c>
      <c r="B161" s="43" t="s">
        <v>205</v>
      </c>
      <c r="C161" s="67">
        <v>6822196.14</v>
      </c>
      <c r="D161" s="55">
        <v>6291466.37</v>
      </c>
      <c r="E161" s="55">
        <f t="shared" si="11"/>
        <v>-530729.7699999996</v>
      </c>
      <c r="F161" s="56">
        <f t="shared" si="12"/>
        <v>92.22054366205896</v>
      </c>
    </row>
    <row r="162" spans="1:6" ht="27" customHeight="1">
      <c r="A162" s="54" t="s">
        <v>206</v>
      </c>
      <c r="B162" s="43" t="s">
        <v>207</v>
      </c>
      <c r="C162" s="67">
        <v>102676</v>
      </c>
      <c r="D162" s="55">
        <v>102676</v>
      </c>
      <c r="E162" s="55">
        <f t="shared" si="11"/>
        <v>0</v>
      </c>
      <c r="F162" s="56">
        <f t="shared" si="12"/>
        <v>100</v>
      </c>
    </row>
    <row r="163" spans="1:6" ht="25.5">
      <c r="A163" s="54" t="s">
        <v>208</v>
      </c>
      <c r="B163" s="43" t="s">
        <v>209</v>
      </c>
      <c r="C163" s="67">
        <v>7932407.24</v>
      </c>
      <c r="D163" s="55">
        <v>7930269.08</v>
      </c>
      <c r="E163" s="55">
        <f t="shared" si="11"/>
        <v>-2138.160000000149</v>
      </c>
      <c r="F163" s="56">
        <f t="shared" si="12"/>
        <v>99.97304525681412</v>
      </c>
    </row>
    <row r="164" spans="1:6" ht="38.25">
      <c r="A164" s="54" t="s">
        <v>210</v>
      </c>
      <c r="B164" s="43" t="s">
        <v>211</v>
      </c>
      <c r="C164" s="67">
        <v>1175790</v>
      </c>
      <c r="D164" s="55">
        <v>1164030.83</v>
      </c>
      <c r="E164" s="55">
        <f t="shared" si="11"/>
        <v>-11759.169999999925</v>
      </c>
      <c r="F164" s="56">
        <f t="shared" si="12"/>
        <v>98.99989198751479</v>
      </c>
    </row>
    <row r="165" spans="1:6" ht="25.5">
      <c r="A165" s="54" t="s">
        <v>212</v>
      </c>
      <c r="B165" s="43" t="s">
        <v>213</v>
      </c>
      <c r="C165" s="67">
        <v>1754869.26</v>
      </c>
      <c r="D165" s="55">
        <v>1754869.26</v>
      </c>
      <c r="E165" s="55">
        <f t="shared" si="11"/>
        <v>0</v>
      </c>
      <c r="F165" s="56">
        <f t="shared" si="12"/>
        <v>100</v>
      </c>
    </row>
    <row r="166" spans="1:6" ht="38.25">
      <c r="A166" s="114" t="s">
        <v>302</v>
      </c>
      <c r="B166" s="43" t="s">
        <v>299</v>
      </c>
      <c r="C166" s="67">
        <v>62679.77</v>
      </c>
      <c r="D166" s="55">
        <v>62679.77</v>
      </c>
      <c r="E166" s="55">
        <f t="shared" si="11"/>
        <v>0</v>
      </c>
      <c r="F166" s="56">
        <f t="shared" si="12"/>
        <v>100</v>
      </c>
    </row>
    <row r="167" spans="1:6" ht="54" customHeight="1">
      <c r="A167" s="54" t="s">
        <v>214</v>
      </c>
      <c r="B167" s="43" t="s">
        <v>215</v>
      </c>
      <c r="C167" s="67">
        <v>6700</v>
      </c>
      <c r="D167" s="55">
        <v>6622.27</v>
      </c>
      <c r="E167" s="55">
        <f t="shared" si="11"/>
        <v>-77.72999999999956</v>
      </c>
      <c r="F167" s="56">
        <f t="shared" si="12"/>
        <v>98.83985074626867</v>
      </c>
    </row>
    <row r="168" spans="1:6" ht="25.5">
      <c r="A168" s="54" t="s">
        <v>216</v>
      </c>
      <c r="B168" s="43" t="s">
        <v>217</v>
      </c>
      <c r="C168" s="67">
        <v>9870</v>
      </c>
      <c r="D168" s="55">
        <v>6713</v>
      </c>
      <c r="E168" s="55">
        <f t="shared" si="11"/>
        <v>-3157</v>
      </c>
      <c r="F168" s="56">
        <f t="shared" si="12"/>
        <v>68.01418439716312</v>
      </c>
    </row>
    <row r="169" spans="1:6" ht="51.75" customHeight="1">
      <c r="A169" s="54" t="s">
        <v>218</v>
      </c>
      <c r="B169" s="43" t="s">
        <v>219</v>
      </c>
      <c r="C169" s="67">
        <v>2689245.47</v>
      </c>
      <c r="D169" s="55">
        <v>2689152.4</v>
      </c>
      <c r="E169" s="55">
        <f t="shared" si="11"/>
        <v>-93.07000000029802</v>
      </c>
      <c r="F169" s="56">
        <f t="shared" si="12"/>
        <v>99.99653917795759</v>
      </c>
    </row>
    <row r="170" spans="1:6" ht="25.5">
      <c r="A170" s="54" t="s">
        <v>220</v>
      </c>
      <c r="B170" s="43" t="s">
        <v>221</v>
      </c>
      <c r="C170" s="67">
        <v>2624452</v>
      </c>
      <c r="D170" s="55">
        <v>2621290.15</v>
      </c>
      <c r="E170" s="55">
        <f t="shared" si="11"/>
        <v>-3161.850000000093</v>
      </c>
      <c r="F170" s="56">
        <f t="shared" si="12"/>
        <v>99.87952342050835</v>
      </c>
    </row>
    <row r="171" spans="1:6" ht="51">
      <c r="A171" s="54" t="s">
        <v>222</v>
      </c>
      <c r="B171" s="43" t="s">
        <v>127</v>
      </c>
      <c r="C171" s="67">
        <v>154757</v>
      </c>
      <c r="D171" s="55">
        <v>154757</v>
      </c>
      <c r="E171" s="55">
        <f t="shared" si="11"/>
        <v>0</v>
      </c>
      <c r="F171" s="56">
        <f t="shared" si="12"/>
        <v>100</v>
      </c>
    </row>
    <row r="172" spans="1:6" ht="51.75" customHeight="1">
      <c r="A172" s="54" t="s">
        <v>223</v>
      </c>
      <c r="B172" s="43" t="s">
        <v>224</v>
      </c>
      <c r="C172" s="67">
        <v>197931</v>
      </c>
      <c r="D172" s="55">
        <v>170452.83</v>
      </c>
      <c r="E172" s="55">
        <f t="shared" si="11"/>
        <v>-27478.170000000013</v>
      </c>
      <c r="F172" s="56">
        <f t="shared" si="12"/>
        <v>86.11729845249101</v>
      </c>
    </row>
    <row r="173" spans="1:6" ht="38.25">
      <c r="A173" s="54" t="s">
        <v>225</v>
      </c>
      <c r="B173" s="43" t="s">
        <v>226</v>
      </c>
      <c r="C173" s="67">
        <v>23660</v>
      </c>
      <c r="D173" s="55">
        <v>20294.81</v>
      </c>
      <c r="E173" s="55">
        <f t="shared" si="11"/>
        <v>-3365.1899999999987</v>
      </c>
      <c r="F173" s="56">
        <f t="shared" si="12"/>
        <v>85.7768808114962</v>
      </c>
    </row>
    <row r="174" spans="1:6" ht="51">
      <c r="A174" s="54" t="s">
        <v>227</v>
      </c>
      <c r="B174" s="43" t="s">
        <v>228</v>
      </c>
      <c r="C174" s="67">
        <v>275000</v>
      </c>
      <c r="D174" s="55">
        <v>266129.13</v>
      </c>
      <c r="E174" s="55">
        <f t="shared" si="11"/>
        <v>-8870.869999999995</v>
      </c>
      <c r="F174" s="56">
        <f t="shared" si="12"/>
        <v>96.77422909090909</v>
      </c>
    </row>
    <row r="175" spans="1:6" ht="38.25">
      <c r="A175" s="54" t="s">
        <v>229</v>
      </c>
      <c r="B175" s="43" t="s">
        <v>230</v>
      </c>
      <c r="C175" s="67">
        <v>79130</v>
      </c>
      <c r="D175" s="55">
        <v>78950.27</v>
      </c>
      <c r="E175" s="55">
        <f t="shared" si="11"/>
        <v>-179.72999999999593</v>
      </c>
      <c r="F175" s="56">
        <f t="shared" si="12"/>
        <v>99.77286743333755</v>
      </c>
    </row>
    <row r="176" spans="1:6" ht="12.75">
      <c r="A176" s="54">
        <v>813210</v>
      </c>
      <c r="B176" s="43" t="s">
        <v>300</v>
      </c>
      <c r="C176" s="67">
        <v>19193.53</v>
      </c>
      <c r="D176" s="55">
        <v>19193.53</v>
      </c>
      <c r="E176" s="55">
        <f t="shared" si="11"/>
        <v>0</v>
      </c>
      <c r="F176" s="56">
        <f t="shared" si="12"/>
        <v>100</v>
      </c>
    </row>
    <row r="177" spans="1:6" ht="63.75">
      <c r="A177" s="54" t="s">
        <v>231</v>
      </c>
      <c r="B177" s="43" t="s">
        <v>174</v>
      </c>
      <c r="C177" s="67">
        <v>363490</v>
      </c>
      <c r="D177" s="55">
        <v>351336.3</v>
      </c>
      <c r="E177" s="55">
        <f t="shared" si="11"/>
        <v>-12153.700000000012</v>
      </c>
      <c r="F177" s="56">
        <f t="shared" si="12"/>
        <v>96.656386695645</v>
      </c>
    </row>
    <row r="178" spans="1:6" ht="25.5">
      <c r="A178" s="54" t="s">
        <v>232</v>
      </c>
      <c r="B178" s="43" t="s">
        <v>129</v>
      </c>
      <c r="C178" s="67">
        <v>2360911</v>
      </c>
      <c r="D178" s="55">
        <v>1994241.76</v>
      </c>
      <c r="E178" s="55">
        <f t="shared" si="11"/>
        <v>-366669.24</v>
      </c>
      <c r="F178" s="56">
        <f t="shared" si="12"/>
        <v>84.469162962941</v>
      </c>
    </row>
    <row r="179" spans="1:6" ht="23.25" customHeight="1">
      <c r="A179" s="68"/>
      <c r="B179" s="58" t="s">
        <v>158</v>
      </c>
      <c r="C179" s="59">
        <f>SUM(C147:C178)</f>
        <v>71508630</v>
      </c>
      <c r="D179" s="60">
        <f>SUM(D147:D178)</f>
        <v>70158990.79999998</v>
      </c>
      <c r="E179" s="60">
        <f t="shared" si="11"/>
        <v>-1349639.2000000179</v>
      </c>
      <c r="F179" s="61">
        <f t="shared" si="12"/>
        <v>98.11262053265456</v>
      </c>
    </row>
    <row r="180" spans="1:6" ht="30.75" customHeight="1">
      <c r="A180" s="69">
        <v>10</v>
      </c>
      <c r="B180" s="62" t="s">
        <v>233</v>
      </c>
      <c r="C180" s="70"/>
      <c r="D180" s="70"/>
      <c r="E180" s="70"/>
      <c r="F180" s="71"/>
    </row>
    <row r="181" spans="1:6" ht="33" customHeight="1">
      <c r="A181" s="54" t="s">
        <v>234</v>
      </c>
      <c r="B181" s="43" t="s">
        <v>162</v>
      </c>
      <c r="C181" s="55">
        <v>707395</v>
      </c>
      <c r="D181" s="55">
        <v>707385.95</v>
      </c>
      <c r="E181" s="55">
        <f aca="true" t="shared" si="13" ref="E181:E187">D181-C181</f>
        <v>-9.050000000046566</v>
      </c>
      <c r="F181" s="56">
        <f aca="true" t="shared" si="14" ref="F181:F188">SUM(D181/C181*100)</f>
        <v>99.99872065818954</v>
      </c>
    </row>
    <row r="182" spans="1:6" ht="38.25">
      <c r="A182" s="54" t="s">
        <v>235</v>
      </c>
      <c r="B182" s="43" t="s">
        <v>236</v>
      </c>
      <c r="C182" s="55">
        <v>7390833</v>
      </c>
      <c r="D182" s="55">
        <v>7390797.01</v>
      </c>
      <c r="E182" s="55">
        <f t="shared" si="13"/>
        <v>-35.99000000022352</v>
      </c>
      <c r="F182" s="56">
        <f t="shared" si="14"/>
        <v>99.99951304541722</v>
      </c>
    </row>
    <row r="183" spans="1:6" ht="51">
      <c r="A183" s="54" t="s">
        <v>237</v>
      </c>
      <c r="B183" s="43" t="s">
        <v>127</v>
      </c>
      <c r="C183" s="55">
        <v>70200</v>
      </c>
      <c r="D183" s="55">
        <v>70200</v>
      </c>
      <c r="E183" s="55">
        <f t="shared" si="13"/>
        <v>0</v>
      </c>
      <c r="F183" s="56">
        <f t="shared" si="14"/>
        <v>100</v>
      </c>
    </row>
    <row r="184" spans="1:6" ht="12.75">
      <c r="A184" s="54" t="s">
        <v>238</v>
      </c>
      <c r="B184" s="43" t="s">
        <v>239</v>
      </c>
      <c r="C184" s="55">
        <v>2044601</v>
      </c>
      <c r="D184" s="55">
        <v>2044454.83</v>
      </c>
      <c r="E184" s="55">
        <f t="shared" si="13"/>
        <v>-146.1699999999255</v>
      </c>
      <c r="F184" s="56">
        <f t="shared" si="14"/>
        <v>99.99285092788276</v>
      </c>
    </row>
    <row r="185" spans="1:6" ht="12.75">
      <c r="A185" s="54" t="s">
        <v>240</v>
      </c>
      <c r="B185" s="43" t="s">
        <v>241</v>
      </c>
      <c r="C185" s="55">
        <v>1594219</v>
      </c>
      <c r="D185" s="55">
        <v>1594218.84</v>
      </c>
      <c r="E185" s="55">
        <f t="shared" si="13"/>
        <v>-0.15999999991618097</v>
      </c>
      <c r="F185" s="56">
        <f t="shared" si="14"/>
        <v>99.99998996373773</v>
      </c>
    </row>
    <row r="186" spans="1:6" ht="27" customHeight="1">
      <c r="A186" s="54" t="s">
        <v>242</v>
      </c>
      <c r="B186" s="43" t="s">
        <v>243</v>
      </c>
      <c r="C186" s="55">
        <v>4839849</v>
      </c>
      <c r="D186" s="55">
        <v>4818088.93</v>
      </c>
      <c r="E186" s="55">
        <f t="shared" si="13"/>
        <v>-21760.070000000298</v>
      </c>
      <c r="F186" s="56">
        <f t="shared" si="14"/>
        <v>99.55039775001244</v>
      </c>
    </row>
    <row r="187" spans="1:6" ht="27" customHeight="1">
      <c r="A187" s="54" t="s">
        <v>244</v>
      </c>
      <c r="B187" s="43" t="s">
        <v>245</v>
      </c>
      <c r="C187" s="55">
        <v>2338196</v>
      </c>
      <c r="D187" s="55">
        <v>2318006.3</v>
      </c>
      <c r="E187" s="55">
        <f t="shared" si="13"/>
        <v>-20189.700000000186</v>
      </c>
      <c r="F187" s="56">
        <f t="shared" si="14"/>
        <v>99.13652662137818</v>
      </c>
    </row>
    <row r="188" spans="1:6" ht="27" customHeight="1">
      <c r="A188" s="68"/>
      <c r="B188" s="58" t="s">
        <v>158</v>
      </c>
      <c r="C188" s="60">
        <f>SUM(C181:C187)</f>
        <v>18985293</v>
      </c>
      <c r="D188" s="60">
        <f>SUM(D181:D187)</f>
        <v>18943151.86</v>
      </c>
      <c r="E188" s="60">
        <f>SUM(E181:E187)</f>
        <v>-42141.140000000596</v>
      </c>
      <c r="F188" s="61">
        <f t="shared" si="14"/>
        <v>99.77803271195235</v>
      </c>
    </row>
    <row r="189" spans="1:6" ht="30.75" customHeight="1">
      <c r="A189" s="69">
        <v>15</v>
      </c>
      <c r="B189" s="62" t="s">
        <v>246</v>
      </c>
      <c r="C189" s="63"/>
      <c r="D189" s="63"/>
      <c r="E189" s="63"/>
      <c r="F189" s="64"/>
    </row>
    <row r="190" spans="1:6" ht="51">
      <c r="A190" s="54" t="s">
        <v>247</v>
      </c>
      <c r="B190" s="43" t="s">
        <v>111</v>
      </c>
      <c r="C190" s="72">
        <v>8837</v>
      </c>
      <c r="D190" s="72"/>
      <c r="E190" s="55">
        <f aca="true" t="shared" si="15" ref="E190:E197">D190-C190</f>
        <v>-8837</v>
      </c>
      <c r="F190" s="56">
        <f aca="true" t="shared" si="16" ref="F190:F198">SUM(D190/C190*100)</f>
        <v>0</v>
      </c>
    </row>
    <row r="191" spans="1:6" ht="25.5">
      <c r="A191" s="54" t="s">
        <v>248</v>
      </c>
      <c r="B191" s="43" t="s">
        <v>162</v>
      </c>
      <c r="C191" s="72">
        <v>1774605</v>
      </c>
      <c r="D191" s="72">
        <v>1774535.98</v>
      </c>
      <c r="E191" s="55">
        <f t="shared" si="15"/>
        <v>-69.02000000001863</v>
      </c>
      <c r="F191" s="56">
        <f t="shared" si="16"/>
        <v>99.99611068378597</v>
      </c>
    </row>
    <row r="192" spans="1:6" ht="12.75">
      <c r="A192" s="54">
        <v>1511010</v>
      </c>
      <c r="B192" s="43" t="s">
        <v>164</v>
      </c>
      <c r="C192" s="72">
        <v>6997</v>
      </c>
      <c r="D192" s="72"/>
      <c r="E192" s="55">
        <f>D192-C192</f>
        <v>-6997</v>
      </c>
      <c r="F192" s="56">
        <f>SUM(D192/C192*100)</f>
        <v>0</v>
      </c>
    </row>
    <row r="193" spans="1:6" ht="17.25" customHeight="1">
      <c r="A193" s="54" t="s">
        <v>249</v>
      </c>
      <c r="B193" s="43" t="s">
        <v>115</v>
      </c>
      <c r="C193" s="72">
        <v>16943</v>
      </c>
      <c r="D193" s="72">
        <v>8105.2</v>
      </c>
      <c r="E193" s="55">
        <f t="shared" si="15"/>
        <v>-8837.8</v>
      </c>
      <c r="F193" s="56">
        <f t="shared" si="16"/>
        <v>47.83804521041138</v>
      </c>
    </row>
    <row r="194" spans="1:6" ht="51">
      <c r="A194" s="54" t="s">
        <v>250</v>
      </c>
      <c r="B194" s="43" t="s">
        <v>127</v>
      </c>
      <c r="C194" s="72">
        <v>8600</v>
      </c>
      <c r="D194" s="72">
        <v>4300</v>
      </c>
      <c r="E194" s="55">
        <f t="shared" si="15"/>
        <v>-4300</v>
      </c>
      <c r="F194" s="56">
        <f t="shared" si="16"/>
        <v>50</v>
      </c>
    </row>
    <row r="195" spans="1:6" ht="27" customHeight="1">
      <c r="A195" s="54" t="s">
        <v>251</v>
      </c>
      <c r="B195" s="43" t="s">
        <v>243</v>
      </c>
      <c r="C195" s="72">
        <v>8837</v>
      </c>
      <c r="D195" s="72"/>
      <c r="E195" s="55">
        <f t="shared" si="15"/>
        <v>-8837</v>
      </c>
      <c r="F195" s="56">
        <f t="shared" si="16"/>
        <v>0</v>
      </c>
    </row>
    <row r="196" spans="1:6" ht="27" customHeight="1">
      <c r="A196" s="54">
        <v>1516013</v>
      </c>
      <c r="B196" s="43" t="s">
        <v>317</v>
      </c>
      <c r="C196" s="72">
        <v>19269</v>
      </c>
      <c r="D196" s="72">
        <v>12634</v>
      </c>
      <c r="E196" s="55">
        <f t="shared" si="15"/>
        <v>-6635</v>
      </c>
      <c r="F196" s="56">
        <f t="shared" si="16"/>
        <v>65.56645388966734</v>
      </c>
    </row>
    <row r="197" spans="1:6" ht="18.75" customHeight="1">
      <c r="A197" s="54" t="s">
        <v>252</v>
      </c>
      <c r="B197" s="43" t="s">
        <v>137</v>
      </c>
      <c r="C197" s="55">
        <v>108331</v>
      </c>
      <c r="D197" s="65">
        <v>92959</v>
      </c>
      <c r="E197" s="55">
        <f t="shared" si="15"/>
        <v>-15372</v>
      </c>
      <c r="F197" s="56">
        <f t="shared" si="16"/>
        <v>85.81015591105039</v>
      </c>
    </row>
    <row r="198" spans="1:6" ht="13.5">
      <c r="A198" s="68"/>
      <c r="B198" s="58" t="s">
        <v>158</v>
      </c>
      <c r="C198" s="60">
        <f>SUM(C190:C197)</f>
        <v>1952419</v>
      </c>
      <c r="D198" s="60">
        <f>SUM(D190:D197)</f>
        <v>1892534.18</v>
      </c>
      <c r="E198" s="60">
        <f>SUM(E190:E197)</f>
        <v>-59884.82000000002</v>
      </c>
      <c r="F198" s="56">
        <f t="shared" si="16"/>
        <v>96.93278850492645</v>
      </c>
    </row>
    <row r="199" spans="1:6" ht="17.25" customHeight="1">
      <c r="A199" s="69">
        <v>31</v>
      </c>
      <c r="B199" s="62" t="s">
        <v>253</v>
      </c>
      <c r="C199" s="63"/>
      <c r="D199" s="63"/>
      <c r="E199" s="63"/>
      <c r="F199" s="64"/>
    </row>
    <row r="200" spans="1:6" ht="25.5">
      <c r="A200" s="54" t="s">
        <v>254</v>
      </c>
      <c r="B200" s="43" t="s">
        <v>162</v>
      </c>
      <c r="C200" s="55">
        <v>1532985</v>
      </c>
      <c r="D200" s="65">
        <v>1529320.71</v>
      </c>
      <c r="E200" s="55">
        <f>D200-C200</f>
        <v>-3664.2900000000373</v>
      </c>
      <c r="F200" s="56">
        <f>SUM(D200/C200*100)</f>
        <v>99.76097026389691</v>
      </c>
    </row>
    <row r="201" spans="1:6" ht="25.5">
      <c r="A201" s="54">
        <v>3116013</v>
      </c>
      <c r="B201" s="43" t="s">
        <v>317</v>
      </c>
      <c r="C201" s="55">
        <v>2000</v>
      </c>
      <c r="D201" s="65">
        <v>2000</v>
      </c>
      <c r="E201" s="55">
        <f>D201-C201</f>
        <v>0</v>
      </c>
      <c r="F201" s="56">
        <f>SUM(D201/C201*100)</f>
        <v>100</v>
      </c>
    </row>
    <row r="202" spans="1:6" ht="12.75">
      <c r="A202" s="54">
        <v>3116030</v>
      </c>
      <c r="B202" s="43" t="s">
        <v>137</v>
      </c>
      <c r="C202" s="55">
        <v>2000</v>
      </c>
      <c r="D202" s="65">
        <v>2000</v>
      </c>
      <c r="E202" s="55">
        <f>D202-C202</f>
        <v>0</v>
      </c>
      <c r="F202" s="56">
        <f>SUM(D202/C202*100)</f>
        <v>100</v>
      </c>
    </row>
    <row r="203" spans="1:6" ht="21.75" customHeight="1">
      <c r="A203" s="68"/>
      <c r="B203" s="58" t="s">
        <v>158</v>
      </c>
      <c r="C203" s="60">
        <f>SUM(C200:C202)</f>
        <v>1536985</v>
      </c>
      <c r="D203" s="73">
        <f>SUM(D200:D202)</f>
        <v>1533320.71</v>
      </c>
      <c r="E203" s="60">
        <f>SUM(E200:E200)</f>
        <v>-3664.2900000000373</v>
      </c>
      <c r="F203" s="61">
        <f>SUM(D203/C203*100)</f>
        <v>99.76159233824663</v>
      </c>
    </row>
    <row r="204" spans="1:6" ht="25.5">
      <c r="A204" s="69">
        <v>37</v>
      </c>
      <c r="B204" s="62" t="s">
        <v>255</v>
      </c>
      <c r="C204" s="63"/>
      <c r="D204" s="63"/>
      <c r="E204" s="63"/>
      <c r="F204" s="64"/>
    </row>
    <row r="205" spans="1:6" ht="36" customHeight="1">
      <c r="A205" s="54" t="s">
        <v>256</v>
      </c>
      <c r="B205" s="43" t="s">
        <v>162</v>
      </c>
      <c r="C205" s="55">
        <v>4135656</v>
      </c>
      <c r="D205" s="65">
        <v>4135583.51</v>
      </c>
      <c r="E205" s="55">
        <f>D205-C205</f>
        <v>-72.49000000022352</v>
      </c>
      <c r="F205" s="56">
        <f aca="true" t="shared" si="17" ref="F205:F210">SUM(D205/C205*100)</f>
        <v>99.99824719464094</v>
      </c>
    </row>
    <row r="206" spans="1:6" ht="55.5" customHeight="1" hidden="1">
      <c r="A206" s="54" t="s">
        <v>257</v>
      </c>
      <c r="B206" s="43" t="s">
        <v>127</v>
      </c>
      <c r="C206" s="55"/>
      <c r="D206" s="65"/>
      <c r="E206" s="55">
        <f>D206-C206</f>
        <v>0</v>
      </c>
      <c r="F206" s="56" t="e">
        <f t="shared" si="17"/>
        <v>#DIV/0!</v>
      </c>
    </row>
    <row r="207" spans="1:6" ht="17.25" customHeight="1">
      <c r="A207" s="54" t="s">
        <v>258</v>
      </c>
      <c r="B207" s="43" t="s">
        <v>259</v>
      </c>
      <c r="C207" s="55">
        <v>420017.06</v>
      </c>
      <c r="D207" s="65"/>
      <c r="E207" s="55">
        <f>D207-C207</f>
        <v>-420017.06</v>
      </c>
      <c r="F207" s="56">
        <f>SUM(D207/C207*100)</f>
        <v>0</v>
      </c>
    </row>
    <row r="208" spans="1:6" ht="17.25" customHeight="1">
      <c r="A208" s="54" t="s">
        <v>260</v>
      </c>
      <c r="B208" s="43" t="s">
        <v>261</v>
      </c>
      <c r="C208" s="55">
        <v>26239800</v>
      </c>
      <c r="D208" s="65">
        <v>26239800</v>
      </c>
      <c r="E208" s="55">
        <f>D208-C208</f>
        <v>0</v>
      </c>
      <c r="F208" s="56">
        <f>SUM(D208/C208*100)</f>
        <v>100</v>
      </c>
    </row>
    <row r="209" spans="1:6" ht="18" customHeight="1">
      <c r="A209" s="68"/>
      <c r="B209" s="58" t="s">
        <v>158</v>
      </c>
      <c r="C209" s="59">
        <f>SUM(C205:C208)</f>
        <v>30795473.06</v>
      </c>
      <c r="D209" s="73">
        <f>SUM(D205:D208)</f>
        <v>30375383.509999998</v>
      </c>
      <c r="E209" s="60">
        <f>SUM(E205:E208)</f>
        <v>-420089.5500000002</v>
      </c>
      <c r="F209" s="61">
        <f t="shared" si="17"/>
        <v>98.63587239208333</v>
      </c>
    </row>
    <row r="210" spans="1:6" ht="18" customHeight="1">
      <c r="A210" s="90" t="s">
        <v>262</v>
      </c>
      <c r="B210" s="91" t="s">
        <v>263</v>
      </c>
      <c r="C210" s="92">
        <f>C135+C145+C179+C188+C198+C203+C209</f>
        <v>356922778.84</v>
      </c>
      <c r="D210" s="92">
        <f>D135+D145+D179+D188+D198+D203+D209</f>
        <v>353697310.39</v>
      </c>
      <c r="E210" s="92">
        <f>D210-C210</f>
        <v>-3225468.449999988</v>
      </c>
      <c r="F210" s="93">
        <f t="shared" si="17"/>
        <v>99.09631196403805</v>
      </c>
    </row>
    <row r="211" spans="1:6" ht="3" customHeight="1">
      <c r="A211" s="25"/>
      <c r="B211" s="25"/>
      <c r="C211" s="75"/>
      <c r="D211" s="75"/>
      <c r="E211" s="75"/>
      <c r="F211" s="75"/>
    </row>
    <row r="212" spans="1:6" ht="21" customHeight="1">
      <c r="A212" s="76" t="s">
        <v>320</v>
      </c>
      <c r="B212" s="77"/>
      <c r="C212" s="78"/>
      <c r="D212" s="78"/>
      <c r="E212" s="79" t="s">
        <v>321</v>
      </c>
      <c r="F212" s="80"/>
    </row>
    <row r="213" spans="1:6" ht="27" customHeight="1">
      <c r="A213" s="89" t="s">
        <v>264</v>
      </c>
      <c r="B213" s="77"/>
      <c r="C213" s="75"/>
      <c r="D213" s="75"/>
      <c r="E213" s="75"/>
      <c r="F213" s="75"/>
    </row>
    <row r="214" spans="1:6" ht="18.75" customHeight="1">
      <c r="A214" s="25" t="s">
        <v>265</v>
      </c>
      <c r="B214" s="25"/>
      <c r="C214" s="75"/>
      <c r="D214" s="75"/>
      <c r="E214" s="75"/>
      <c r="F214" s="75"/>
    </row>
    <row r="215" spans="1:6" ht="15" customHeight="1">
      <c r="A215" s="25" t="s">
        <v>266</v>
      </c>
      <c r="B215" s="25"/>
      <c r="C215" s="75"/>
      <c r="D215" s="75"/>
      <c r="E215" s="75" t="s">
        <v>267</v>
      </c>
      <c r="F215" s="75"/>
    </row>
  </sheetData>
  <sheetProtection/>
  <mergeCells count="23">
    <mergeCell ref="E12:E13"/>
    <mergeCell ref="F12:F13"/>
    <mergeCell ref="F106:F107"/>
    <mergeCell ref="A105:B105"/>
    <mergeCell ref="A106:A107"/>
    <mergeCell ref="B106:B107"/>
    <mergeCell ref="C106:C107"/>
    <mergeCell ref="D106:D107"/>
    <mergeCell ref="E106:E107"/>
    <mergeCell ref="A9:B9"/>
    <mergeCell ref="A81:B81"/>
    <mergeCell ref="B7:F7"/>
    <mergeCell ref="B8:F8"/>
    <mergeCell ref="C9:E9"/>
    <mergeCell ref="A10:A13"/>
    <mergeCell ref="B10:B13"/>
    <mergeCell ref="C10:F11"/>
    <mergeCell ref="C12:C13"/>
    <mergeCell ref="D12:D13"/>
    <mergeCell ref="C2:F2"/>
    <mergeCell ref="C3:F3"/>
    <mergeCell ref="C4:F4"/>
    <mergeCell ref="C5:F5"/>
  </mergeCell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78" r:id="rId1"/>
  <rowBreaks count="3" manualBreakCount="3">
    <brk id="37" max="5" man="1"/>
    <brk id="70" max="5" man="1"/>
    <brk id="9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SheetLayoutView="100" zoomScalePageLayoutView="0" workbookViewId="0" topLeftCell="A1">
      <selection activeCell="B5" sqref="B5"/>
    </sheetView>
  </sheetViews>
  <sheetFormatPr defaultColWidth="9.125" defaultRowHeight="12.75"/>
  <cols>
    <col min="1" max="1" width="9.375" style="37" customWidth="1"/>
    <col min="2" max="2" width="43.00390625" style="37" customWidth="1"/>
    <col min="3" max="4" width="12.125" style="37" customWidth="1"/>
    <col min="5" max="5" width="13.75390625" style="37" customWidth="1"/>
    <col min="6" max="6" width="8.125" style="37" customWidth="1"/>
    <col min="7" max="7" width="10.75390625" style="37" bestFit="1" customWidth="1"/>
    <col min="8" max="16384" width="9.125" style="37" customWidth="1"/>
  </cols>
  <sheetData>
    <row r="1" spans="1:6" ht="16.5">
      <c r="A1" s="42"/>
      <c r="B1" s="42"/>
      <c r="C1" s="82"/>
      <c r="D1" s="82"/>
      <c r="E1" s="82"/>
      <c r="F1" s="42"/>
    </row>
    <row r="2" spans="1:6" ht="16.5">
      <c r="A2" s="42"/>
      <c r="B2" s="42"/>
      <c r="C2" s="82" t="s">
        <v>309</v>
      </c>
      <c r="D2" s="82"/>
      <c r="E2" s="82"/>
      <c r="F2" s="42"/>
    </row>
    <row r="3" spans="1:6" ht="16.5">
      <c r="A3" s="42"/>
      <c r="B3" s="42"/>
      <c r="C3" s="121" t="s">
        <v>318</v>
      </c>
      <c r="D3" s="121"/>
      <c r="E3" s="121"/>
      <c r="F3" s="121"/>
    </row>
    <row r="4" spans="1:6" ht="16.5">
      <c r="A4" s="42"/>
      <c r="B4" s="42"/>
      <c r="C4" s="121" t="s">
        <v>335</v>
      </c>
      <c r="D4" s="121"/>
      <c r="E4" s="121"/>
      <c r="F4" s="121"/>
    </row>
    <row r="5" spans="1:6" ht="16.5">
      <c r="A5" s="42"/>
      <c r="B5" s="42"/>
      <c r="C5" s="121" t="s">
        <v>319</v>
      </c>
      <c r="D5" s="121"/>
      <c r="E5" s="121"/>
      <c r="F5" s="121"/>
    </row>
    <row r="6" spans="1:6" ht="16.5">
      <c r="A6" s="42"/>
      <c r="B6" s="42"/>
      <c r="C6" s="121" t="s">
        <v>337</v>
      </c>
      <c r="D6" s="121"/>
      <c r="E6" s="121"/>
      <c r="F6" s="121"/>
    </row>
    <row r="7" spans="1:6" ht="16.5">
      <c r="A7" s="42"/>
      <c r="B7" s="42"/>
      <c r="C7" s="82"/>
      <c r="D7" s="82"/>
      <c r="E7" s="82"/>
      <c r="F7" s="42"/>
    </row>
    <row r="8" spans="1:6" ht="16.5">
      <c r="A8" s="42"/>
      <c r="B8" s="42"/>
      <c r="C8" s="82"/>
      <c r="D8" s="82"/>
      <c r="E8" s="82"/>
      <c r="F8" s="42"/>
    </row>
    <row r="9" spans="1:6" ht="16.5">
      <c r="A9" s="125" t="s">
        <v>43</v>
      </c>
      <c r="B9" s="125"/>
      <c r="C9" s="125"/>
      <c r="D9" s="125"/>
      <c r="E9" s="125"/>
      <c r="F9" s="125"/>
    </row>
    <row r="10" spans="1:6" ht="16.5">
      <c r="A10" s="125" t="s">
        <v>314</v>
      </c>
      <c r="B10" s="125"/>
      <c r="C10" s="125"/>
      <c r="D10" s="125"/>
      <c r="E10" s="125"/>
      <c r="F10" s="125"/>
    </row>
    <row r="11" spans="1:6" ht="21.75" customHeight="1">
      <c r="A11" s="141" t="s">
        <v>313</v>
      </c>
      <c r="B11" s="141"/>
      <c r="C11" s="142"/>
      <c r="D11" s="142"/>
      <c r="E11" s="142"/>
      <c r="F11" s="113" t="s">
        <v>44</v>
      </c>
    </row>
    <row r="12" spans="1:5" ht="3" customHeight="1" hidden="1">
      <c r="A12" s="25"/>
      <c r="B12" s="5"/>
      <c r="C12" s="25"/>
      <c r="D12" s="25"/>
      <c r="E12" s="25"/>
    </row>
    <row r="13" spans="1:6" ht="12.75">
      <c r="A13" s="136" t="s">
        <v>35</v>
      </c>
      <c r="B13" s="136" t="s">
        <v>36</v>
      </c>
      <c r="C13" s="143" t="s">
        <v>37</v>
      </c>
      <c r="D13" s="144"/>
      <c r="E13" s="144"/>
      <c r="F13" s="145"/>
    </row>
    <row r="14" spans="1:6" ht="12.75">
      <c r="A14" s="138"/>
      <c r="B14" s="138"/>
      <c r="C14" s="143" t="s">
        <v>38</v>
      </c>
      <c r="D14" s="143" t="s">
        <v>39</v>
      </c>
      <c r="E14" s="143" t="s">
        <v>40</v>
      </c>
      <c r="F14" s="136" t="s">
        <v>41</v>
      </c>
    </row>
    <row r="15" spans="1:6" ht="51" customHeight="1">
      <c r="A15" s="139"/>
      <c r="B15" s="139"/>
      <c r="C15" s="146"/>
      <c r="D15" s="146"/>
      <c r="E15" s="146"/>
      <c r="F15" s="137"/>
    </row>
    <row r="16" spans="1:6" ht="16.5" customHeight="1">
      <c r="A16" s="6">
        <v>10000000</v>
      </c>
      <c r="B16" s="7" t="s">
        <v>0</v>
      </c>
      <c r="C16" s="26">
        <f>C17</f>
        <v>146100</v>
      </c>
      <c r="D16" s="26">
        <f>D17</f>
        <v>133874.32</v>
      </c>
      <c r="E16" s="19">
        <f aca="true" t="shared" si="0" ref="E16:E46">+D16-C16</f>
        <v>-12225.679999999993</v>
      </c>
      <c r="F16" s="21">
        <f aca="true" t="shared" si="1" ref="F16:F23">+D16/C16*100</f>
        <v>91.63197809719371</v>
      </c>
    </row>
    <row r="17" spans="1:6" ht="15" customHeight="1">
      <c r="A17" s="8">
        <v>19000000</v>
      </c>
      <c r="B17" s="9" t="s">
        <v>62</v>
      </c>
      <c r="C17" s="27">
        <f>C18</f>
        <v>146100</v>
      </c>
      <c r="D17" s="27">
        <f>D18</f>
        <v>133874.32</v>
      </c>
      <c r="E17" s="19">
        <f t="shared" si="0"/>
        <v>-12225.679999999993</v>
      </c>
      <c r="F17" s="21">
        <f t="shared" si="1"/>
        <v>91.63197809719371</v>
      </c>
    </row>
    <row r="18" spans="1:6" ht="15" customHeight="1">
      <c r="A18" s="8">
        <v>19010000</v>
      </c>
      <c r="B18" s="9" t="s">
        <v>22</v>
      </c>
      <c r="C18" s="27">
        <f>SUM(C19:C20)</f>
        <v>146100</v>
      </c>
      <c r="D18" s="27">
        <f>SUM(D19:D20)</f>
        <v>133874.32</v>
      </c>
      <c r="E18" s="19">
        <f t="shared" si="0"/>
        <v>-12225.679999999993</v>
      </c>
      <c r="F18" s="21">
        <f t="shared" si="1"/>
        <v>91.63197809719371</v>
      </c>
    </row>
    <row r="19" spans="1:6" ht="25.5">
      <c r="A19" s="2">
        <v>19010100</v>
      </c>
      <c r="B19" s="1" t="s">
        <v>23</v>
      </c>
      <c r="C19" s="28">
        <v>26100</v>
      </c>
      <c r="D19" s="28">
        <v>27529.02</v>
      </c>
      <c r="E19" s="20">
        <f t="shared" si="0"/>
        <v>1429.0200000000004</v>
      </c>
      <c r="F19" s="22">
        <f t="shared" si="1"/>
        <v>105.47517241379309</v>
      </c>
    </row>
    <row r="20" spans="1:6" ht="38.25">
      <c r="A20" s="2">
        <v>19010300</v>
      </c>
      <c r="B20" s="1" t="s">
        <v>45</v>
      </c>
      <c r="C20" s="28">
        <v>120000</v>
      </c>
      <c r="D20" s="28">
        <v>106345.3</v>
      </c>
      <c r="E20" s="20">
        <f t="shared" si="0"/>
        <v>-13654.699999999997</v>
      </c>
      <c r="F20" s="22">
        <f t="shared" si="1"/>
        <v>88.62108333333335</v>
      </c>
    </row>
    <row r="21" spans="1:6" ht="15.75" customHeight="1">
      <c r="A21" s="6">
        <v>20000000</v>
      </c>
      <c r="B21" s="7" t="s">
        <v>24</v>
      </c>
      <c r="C21" s="26">
        <f>C22+C27</f>
        <v>8215870.34</v>
      </c>
      <c r="D21" s="26">
        <f>D22+D27</f>
        <v>11674250.399999999</v>
      </c>
      <c r="E21" s="19">
        <f t="shared" si="0"/>
        <v>3458380.0599999987</v>
      </c>
      <c r="F21" s="21">
        <f t="shared" si="1"/>
        <v>142.0938977476609</v>
      </c>
    </row>
    <row r="22" spans="1:6" ht="16.5" customHeight="1">
      <c r="A22" s="6">
        <v>24000000</v>
      </c>
      <c r="B22" s="7" t="s">
        <v>68</v>
      </c>
      <c r="C22" s="27">
        <f>C23+C26</f>
        <v>1145109.34</v>
      </c>
      <c r="D22" s="27">
        <f>D23+D26</f>
        <v>1275901.75</v>
      </c>
      <c r="E22" s="19">
        <f t="shared" si="0"/>
        <v>130792.40999999992</v>
      </c>
      <c r="F22" s="21">
        <f t="shared" si="1"/>
        <v>111.42182719424854</v>
      </c>
    </row>
    <row r="23" spans="1:6" ht="15.75" customHeight="1">
      <c r="A23" s="6">
        <v>24060000</v>
      </c>
      <c r="B23" s="7" t="s">
        <v>63</v>
      </c>
      <c r="C23" s="31">
        <f>C25+C24</f>
        <v>11400</v>
      </c>
      <c r="D23" s="31">
        <f>D25+D24</f>
        <v>15237.24</v>
      </c>
      <c r="E23" s="31">
        <f>E25+E24</f>
        <v>3837.2400000000002</v>
      </c>
      <c r="F23" s="21">
        <f t="shared" si="1"/>
        <v>133.66</v>
      </c>
    </row>
    <row r="24" spans="1:6" ht="23.25" customHeight="1">
      <c r="A24" s="4">
        <v>24061600</v>
      </c>
      <c r="B24" s="3" t="s">
        <v>308</v>
      </c>
      <c r="C24" s="30">
        <v>0</v>
      </c>
      <c r="D24" s="30">
        <v>822.4</v>
      </c>
      <c r="E24" s="20">
        <f t="shared" si="0"/>
        <v>822.4</v>
      </c>
      <c r="F24" s="22"/>
    </row>
    <row r="25" spans="1:6" ht="38.25">
      <c r="A25" s="4">
        <v>24062100</v>
      </c>
      <c r="B25" s="3" t="s">
        <v>48</v>
      </c>
      <c r="C25" s="30">
        <v>11400</v>
      </c>
      <c r="D25" s="30">
        <v>14414.84</v>
      </c>
      <c r="E25" s="20">
        <f t="shared" si="0"/>
        <v>3014.84</v>
      </c>
      <c r="F25" s="22">
        <f>+D25/C25*100</f>
        <v>126.4459649122807</v>
      </c>
    </row>
    <row r="26" spans="1:6" ht="25.5">
      <c r="A26" s="6">
        <v>24170000</v>
      </c>
      <c r="B26" s="34" t="s">
        <v>81</v>
      </c>
      <c r="C26" s="31">
        <v>1133709.34</v>
      </c>
      <c r="D26" s="31">
        <v>1260664.51</v>
      </c>
      <c r="E26" s="19">
        <f t="shared" si="0"/>
        <v>126955.16999999993</v>
      </c>
      <c r="F26" s="21">
        <f>+D26/C26*100</f>
        <v>111.19821152748021</v>
      </c>
    </row>
    <row r="27" spans="1:6" ht="12.75">
      <c r="A27" s="6">
        <v>25000000</v>
      </c>
      <c r="B27" s="7" t="s">
        <v>46</v>
      </c>
      <c r="C27" s="31">
        <f>C28+C33</f>
        <v>7070761</v>
      </c>
      <c r="D27" s="31">
        <f>D28+D33</f>
        <v>10398348.649999999</v>
      </c>
      <c r="E27" s="19">
        <f t="shared" si="0"/>
        <v>3327587.6499999985</v>
      </c>
      <c r="F27" s="21">
        <f>+D27/C27*100</f>
        <v>147.0612378215018</v>
      </c>
    </row>
    <row r="28" spans="1:6" ht="25.5">
      <c r="A28" s="6">
        <v>25010000</v>
      </c>
      <c r="B28" s="7" t="s">
        <v>29</v>
      </c>
      <c r="C28" s="31">
        <f>C29+C32+C31</f>
        <v>7070761</v>
      </c>
      <c r="D28" s="31">
        <f>D29+D32+D31+D30</f>
        <v>7256642.77</v>
      </c>
      <c r="E28" s="19">
        <f t="shared" si="0"/>
        <v>185881.76999999955</v>
      </c>
      <c r="F28" s="21">
        <f>+D28/C28*100</f>
        <v>102.6288792677337</v>
      </c>
    </row>
    <row r="29" spans="1:6" ht="25.5">
      <c r="A29" s="4">
        <v>25010100</v>
      </c>
      <c r="B29" s="3" t="s">
        <v>49</v>
      </c>
      <c r="C29" s="30">
        <v>6455299</v>
      </c>
      <c r="D29" s="30">
        <v>6496298.51</v>
      </c>
      <c r="E29" s="20">
        <f t="shared" si="0"/>
        <v>40999.50999999978</v>
      </c>
      <c r="F29" s="22">
        <f>+D29/C29*100</f>
        <v>100.63512952692044</v>
      </c>
    </row>
    <row r="30" spans="1:6" ht="25.5">
      <c r="A30" s="4">
        <v>25010200</v>
      </c>
      <c r="B30" s="33" t="s">
        <v>103</v>
      </c>
      <c r="C30" s="30">
        <v>0</v>
      </c>
      <c r="D30" s="30">
        <v>30115.33</v>
      </c>
      <c r="E30" s="20">
        <f t="shared" si="0"/>
        <v>30115.33</v>
      </c>
      <c r="F30" s="22">
        <v>0</v>
      </c>
    </row>
    <row r="31" spans="1:6" ht="20.25" customHeight="1">
      <c r="A31" s="32">
        <v>25010300</v>
      </c>
      <c r="B31" s="33" t="s">
        <v>87</v>
      </c>
      <c r="C31" s="30">
        <v>603462</v>
      </c>
      <c r="D31" s="30">
        <v>684521.02</v>
      </c>
      <c r="E31" s="20">
        <f t="shared" si="0"/>
        <v>81059.02000000002</v>
      </c>
      <c r="F31" s="22">
        <f>+D31/C31*100</f>
        <v>113.43233211038972</v>
      </c>
    </row>
    <row r="32" spans="1:6" ht="25.5">
      <c r="A32" s="4">
        <v>25010400</v>
      </c>
      <c r="B32" s="3" t="s">
        <v>50</v>
      </c>
      <c r="C32" s="30">
        <v>12000</v>
      </c>
      <c r="D32" s="30">
        <v>45707.91</v>
      </c>
      <c r="E32" s="20">
        <f t="shared" si="0"/>
        <v>33707.91</v>
      </c>
      <c r="F32" s="22">
        <f>+D32/C32*100</f>
        <v>380.89925000000005</v>
      </c>
    </row>
    <row r="33" spans="1:6" ht="23.25" customHeight="1">
      <c r="A33" s="6">
        <v>25020000</v>
      </c>
      <c r="B33" s="7" t="s">
        <v>69</v>
      </c>
      <c r="C33" s="31">
        <v>0</v>
      </c>
      <c r="D33" s="31">
        <f>D34+D35</f>
        <v>3141705.88</v>
      </c>
      <c r="E33" s="19">
        <f t="shared" si="0"/>
        <v>3141705.88</v>
      </c>
      <c r="F33" s="21">
        <v>0</v>
      </c>
    </row>
    <row r="34" spans="1:6" ht="18" customHeight="1">
      <c r="A34" s="4">
        <v>25020100</v>
      </c>
      <c r="B34" s="3" t="s">
        <v>47</v>
      </c>
      <c r="C34" s="30">
        <v>0</v>
      </c>
      <c r="D34" s="30">
        <v>3122512.35</v>
      </c>
      <c r="E34" s="20">
        <f t="shared" si="0"/>
        <v>3122512.35</v>
      </c>
      <c r="F34" s="22"/>
    </row>
    <row r="35" spans="1:6" ht="78.75" customHeight="1">
      <c r="A35" s="4">
        <v>25020200</v>
      </c>
      <c r="B35" s="33" t="s">
        <v>89</v>
      </c>
      <c r="C35" s="30">
        <v>0</v>
      </c>
      <c r="D35" s="30">
        <v>19193.53</v>
      </c>
      <c r="E35" s="20">
        <f t="shared" si="0"/>
        <v>19193.53</v>
      </c>
      <c r="F35" s="22"/>
    </row>
    <row r="36" spans="1:6" ht="15.75" customHeight="1">
      <c r="A36" s="6">
        <v>30000000</v>
      </c>
      <c r="B36" s="7" t="s">
        <v>72</v>
      </c>
      <c r="C36" s="31">
        <f aca="true" t="shared" si="2" ref="C36:D38">C37</f>
        <v>251066.9</v>
      </c>
      <c r="D36" s="31">
        <f t="shared" si="2"/>
        <v>252165.3</v>
      </c>
      <c r="E36" s="19">
        <f t="shared" si="0"/>
        <v>1098.3999999999942</v>
      </c>
      <c r="F36" s="35">
        <f aca="true" t="shared" si="3" ref="F36:F46">+D36/C36*100</f>
        <v>100.43749295506497</v>
      </c>
    </row>
    <row r="37" spans="1:6" ht="16.5" customHeight="1">
      <c r="A37" s="6">
        <v>33000000</v>
      </c>
      <c r="B37" s="34" t="s">
        <v>73</v>
      </c>
      <c r="C37" s="31">
        <f t="shared" si="2"/>
        <v>251066.9</v>
      </c>
      <c r="D37" s="31">
        <f t="shared" si="2"/>
        <v>252165.3</v>
      </c>
      <c r="E37" s="19">
        <f t="shared" si="0"/>
        <v>1098.3999999999942</v>
      </c>
      <c r="F37" s="35">
        <f t="shared" si="3"/>
        <v>100.43749295506497</v>
      </c>
    </row>
    <row r="38" spans="1:6" ht="16.5" customHeight="1">
      <c r="A38" s="6">
        <v>33010000</v>
      </c>
      <c r="B38" s="34" t="s">
        <v>71</v>
      </c>
      <c r="C38" s="31">
        <f t="shared" si="2"/>
        <v>251066.9</v>
      </c>
      <c r="D38" s="31">
        <f t="shared" si="2"/>
        <v>252165.3</v>
      </c>
      <c r="E38" s="19">
        <f t="shared" si="0"/>
        <v>1098.3999999999942</v>
      </c>
      <c r="F38" s="35">
        <f t="shared" si="3"/>
        <v>100.43749295506497</v>
      </c>
    </row>
    <row r="39" spans="1:6" ht="51" customHeight="1">
      <c r="A39" s="4">
        <v>33010100</v>
      </c>
      <c r="B39" s="33" t="s">
        <v>334</v>
      </c>
      <c r="C39" s="30">
        <v>251066.9</v>
      </c>
      <c r="D39" s="30">
        <v>252165.3</v>
      </c>
      <c r="E39" s="20">
        <f t="shared" si="0"/>
        <v>1098.3999999999942</v>
      </c>
      <c r="F39" s="36">
        <f t="shared" si="3"/>
        <v>100.43749295506497</v>
      </c>
    </row>
    <row r="40" spans="1:6" ht="18" customHeight="1">
      <c r="A40" s="6">
        <v>50000000</v>
      </c>
      <c r="B40" s="7" t="s">
        <v>30</v>
      </c>
      <c r="C40" s="31">
        <f>C41</f>
        <v>8000</v>
      </c>
      <c r="D40" s="31">
        <f>D41</f>
        <v>68755.97</v>
      </c>
      <c r="E40" s="19">
        <f t="shared" si="0"/>
        <v>60755.97</v>
      </c>
      <c r="F40" s="35">
        <f t="shared" si="3"/>
        <v>859.4496250000001</v>
      </c>
    </row>
    <row r="41" spans="1:6" ht="38.25">
      <c r="A41" s="4">
        <v>50110000</v>
      </c>
      <c r="B41" s="3" t="s">
        <v>70</v>
      </c>
      <c r="C41" s="30">
        <v>8000</v>
      </c>
      <c r="D41" s="30">
        <v>68755.97</v>
      </c>
      <c r="E41" s="38">
        <f t="shared" si="0"/>
        <v>60755.97</v>
      </c>
      <c r="F41" s="36">
        <f t="shared" si="3"/>
        <v>859.4496250000001</v>
      </c>
    </row>
    <row r="42" spans="1:6" ht="25.5" customHeight="1">
      <c r="A42" s="4"/>
      <c r="B42" s="7" t="s">
        <v>327</v>
      </c>
      <c r="C42" s="26">
        <f>C16+C21+C36+C40</f>
        <v>8621037.24</v>
      </c>
      <c r="D42" s="26">
        <f>D16+D21+D36+D40</f>
        <v>12129045.99</v>
      </c>
      <c r="E42" s="39">
        <f t="shared" si="0"/>
        <v>3508008.75</v>
      </c>
      <c r="F42" s="35">
        <f t="shared" si="3"/>
        <v>140.69126083487373</v>
      </c>
    </row>
    <row r="43" spans="1:6" ht="12.75">
      <c r="A43" s="6">
        <v>41050000</v>
      </c>
      <c r="B43" s="12" t="s">
        <v>295</v>
      </c>
      <c r="C43" s="26">
        <f>C44+C45</f>
        <v>5531712</v>
      </c>
      <c r="D43" s="26">
        <f>D44+D45</f>
        <v>5531347.72</v>
      </c>
      <c r="E43" s="39">
        <f>+D43-C43</f>
        <v>-364.28000000026077</v>
      </c>
      <c r="F43" s="35">
        <f>+D43/C43*100</f>
        <v>99.99341469693289</v>
      </c>
    </row>
    <row r="44" spans="1:6" ht="41.25" customHeight="1">
      <c r="A44" s="4">
        <v>41051100</v>
      </c>
      <c r="B44" s="33" t="s">
        <v>296</v>
      </c>
      <c r="C44" s="29">
        <v>751241</v>
      </c>
      <c r="D44" s="29">
        <v>750876.72</v>
      </c>
      <c r="E44" s="38">
        <f>+D44-C44</f>
        <v>-364.28000000002794</v>
      </c>
      <c r="F44" s="36">
        <f>+D44/C44*100</f>
        <v>99.95150956883343</v>
      </c>
    </row>
    <row r="45" spans="1:6" ht="18" customHeight="1">
      <c r="A45" s="2">
        <v>41053900</v>
      </c>
      <c r="B45" s="1" t="s">
        <v>328</v>
      </c>
      <c r="C45" s="29">
        <v>4780471</v>
      </c>
      <c r="D45" s="29">
        <v>4780471</v>
      </c>
      <c r="E45" s="38">
        <f>+D45-C45</f>
        <v>0</v>
      </c>
      <c r="F45" s="36">
        <f>+D45/C45*100</f>
        <v>100</v>
      </c>
    </row>
    <row r="46" spans="1:6" ht="21.75" customHeight="1">
      <c r="A46" s="111"/>
      <c r="B46" s="112" t="s">
        <v>74</v>
      </c>
      <c r="C46" s="108">
        <f>+C42+C43</f>
        <v>14152749.24</v>
      </c>
      <c r="D46" s="108">
        <f>+D42+D43</f>
        <v>17660393.71</v>
      </c>
      <c r="E46" s="109">
        <f t="shared" si="0"/>
        <v>3507644.4700000007</v>
      </c>
      <c r="F46" s="110">
        <f t="shared" si="3"/>
        <v>124.7841914706319</v>
      </c>
    </row>
    <row r="47" ht="3" customHeight="1"/>
    <row r="48" spans="1:12" ht="23.25" customHeight="1">
      <c r="A48" s="140" t="s">
        <v>106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</row>
    <row r="49" spans="1:6" ht="12.75" customHeight="1">
      <c r="A49" s="132" t="s">
        <v>268</v>
      </c>
      <c r="B49" s="133" t="s">
        <v>269</v>
      </c>
      <c r="C49" s="135" t="s">
        <v>291</v>
      </c>
      <c r="D49" s="135" t="s">
        <v>315</v>
      </c>
      <c r="E49" s="129" t="s">
        <v>40</v>
      </c>
      <c r="F49" s="129" t="s">
        <v>41</v>
      </c>
    </row>
    <row r="50" spans="1:6" ht="56.25" customHeight="1">
      <c r="A50" s="132"/>
      <c r="B50" s="134"/>
      <c r="C50" s="135"/>
      <c r="D50" s="135"/>
      <c r="E50" s="129"/>
      <c r="F50" s="129"/>
    </row>
    <row r="51" spans="1:6" ht="12.75">
      <c r="A51" s="95" t="s">
        <v>107</v>
      </c>
      <c r="B51" s="49">
        <v>2</v>
      </c>
      <c r="C51" s="96">
        <v>3</v>
      </c>
      <c r="D51" s="50">
        <v>4</v>
      </c>
      <c r="E51" s="45">
        <v>5</v>
      </c>
      <c r="F51" s="45">
        <v>6</v>
      </c>
    </row>
    <row r="52" spans="1:6" ht="20.25" customHeight="1">
      <c r="A52" s="102" t="s">
        <v>108</v>
      </c>
      <c r="B52" s="103" t="s">
        <v>109</v>
      </c>
      <c r="C52" s="104"/>
      <c r="D52" s="105"/>
      <c r="E52" s="98"/>
      <c r="F52" s="104"/>
    </row>
    <row r="53" spans="1:7" ht="56.25" customHeight="1">
      <c r="A53" s="54" t="s">
        <v>110</v>
      </c>
      <c r="B53" s="43" t="s">
        <v>111</v>
      </c>
      <c r="C53" s="97">
        <v>276669</v>
      </c>
      <c r="D53" s="65">
        <v>284055.28</v>
      </c>
      <c r="E53" s="38">
        <f>+D53-C53</f>
        <v>7386.280000000028</v>
      </c>
      <c r="F53" s="36">
        <f>+D53/C53*100</f>
        <v>102.66971724334857</v>
      </c>
      <c r="G53" s="99"/>
    </row>
    <row r="54" spans="1:7" ht="25.5" customHeight="1">
      <c r="A54" s="114" t="s">
        <v>112</v>
      </c>
      <c r="B54" s="43" t="s">
        <v>113</v>
      </c>
      <c r="C54" s="97">
        <v>66800</v>
      </c>
      <c r="D54" s="65">
        <v>63799.9</v>
      </c>
      <c r="E54" s="38">
        <f>+D54-C54</f>
        <v>-3000.0999999999985</v>
      </c>
      <c r="F54" s="36">
        <f>+D54/C54*100</f>
        <v>95.50883233532934</v>
      </c>
      <c r="G54" s="99"/>
    </row>
    <row r="55" spans="1:6" ht="22.5" customHeight="1">
      <c r="A55" s="54" t="s">
        <v>114</v>
      </c>
      <c r="B55" s="43" t="s">
        <v>115</v>
      </c>
      <c r="C55" s="97">
        <v>3061270</v>
      </c>
      <c r="D55" s="65">
        <v>4407637.76</v>
      </c>
      <c r="E55" s="38">
        <f aca="true" t="shared" si="4" ref="E55:E112">+D55-C55</f>
        <v>1346367.7599999998</v>
      </c>
      <c r="F55" s="36">
        <f aca="true" t="shared" si="5" ref="F55:F112">+D55/C55*100</f>
        <v>143.98069298036435</v>
      </c>
    </row>
    <row r="56" spans="1:6" ht="42.75" customHeight="1">
      <c r="A56" s="114" t="s">
        <v>116</v>
      </c>
      <c r="B56" s="43" t="s">
        <v>117</v>
      </c>
      <c r="C56" s="97">
        <v>385000</v>
      </c>
      <c r="D56" s="65">
        <v>385000</v>
      </c>
      <c r="E56" s="38">
        <f>+D56-C56</f>
        <v>0</v>
      </c>
      <c r="F56" s="36">
        <f>+D56/C56*100</f>
        <v>100</v>
      </c>
    </row>
    <row r="57" spans="1:6" ht="30.75" customHeight="1">
      <c r="A57" s="54" t="s">
        <v>270</v>
      </c>
      <c r="B57" s="43" t="s">
        <v>271</v>
      </c>
      <c r="C57" s="65">
        <v>1070930.43</v>
      </c>
      <c r="D57" s="65">
        <v>1018227.66</v>
      </c>
      <c r="E57" s="38">
        <f t="shared" si="4"/>
        <v>-52702.7699999999</v>
      </c>
      <c r="F57" s="36">
        <f t="shared" si="5"/>
        <v>95.07878677049078</v>
      </c>
    </row>
    <row r="58" spans="1:6" ht="12.75">
      <c r="A58" s="54" t="s">
        <v>136</v>
      </c>
      <c r="B58" s="43" t="s">
        <v>137</v>
      </c>
      <c r="C58" s="65">
        <v>2398097</v>
      </c>
      <c r="D58" s="65">
        <v>2267629.72</v>
      </c>
      <c r="E58" s="38">
        <f t="shared" si="4"/>
        <v>-130467.2799999998</v>
      </c>
      <c r="F58" s="36">
        <f t="shared" si="5"/>
        <v>94.55954950946523</v>
      </c>
    </row>
    <row r="59" spans="1:6" ht="48" customHeight="1">
      <c r="A59" s="54" t="s">
        <v>303</v>
      </c>
      <c r="B59" s="43" t="s">
        <v>304</v>
      </c>
      <c r="C59" s="65">
        <v>1003042</v>
      </c>
      <c r="D59" s="65">
        <v>1003042</v>
      </c>
      <c r="E59" s="38">
        <f>+D59-C59</f>
        <v>0</v>
      </c>
      <c r="F59" s="36">
        <f t="shared" si="5"/>
        <v>100</v>
      </c>
    </row>
    <row r="60" spans="1:6" ht="12.75">
      <c r="A60" s="54" t="s">
        <v>140</v>
      </c>
      <c r="B60" s="43" t="s">
        <v>141</v>
      </c>
      <c r="C60" s="65">
        <v>2500</v>
      </c>
      <c r="D60" s="65">
        <v>2500</v>
      </c>
      <c r="E60" s="38">
        <f>+D60-C60</f>
        <v>0</v>
      </c>
      <c r="F60" s="36">
        <f t="shared" si="5"/>
        <v>100</v>
      </c>
    </row>
    <row r="61" spans="1:6" ht="25.5" hidden="1">
      <c r="A61" s="54" t="s">
        <v>272</v>
      </c>
      <c r="B61" s="43" t="s">
        <v>273</v>
      </c>
      <c r="C61" s="65"/>
      <c r="D61" s="65"/>
      <c r="E61" s="38">
        <f t="shared" si="4"/>
        <v>0</v>
      </c>
      <c r="F61" s="36" t="e">
        <f t="shared" si="5"/>
        <v>#DIV/0!</v>
      </c>
    </row>
    <row r="62" spans="1:6" ht="25.5">
      <c r="A62" s="54" t="s">
        <v>274</v>
      </c>
      <c r="B62" s="43" t="s">
        <v>275</v>
      </c>
      <c r="C62" s="65">
        <v>66290</v>
      </c>
      <c r="D62" s="65">
        <v>55245.13</v>
      </c>
      <c r="E62" s="38">
        <f t="shared" si="4"/>
        <v>-11044.870000000003</v>
      </c>
      <c r="F62" s="36">
        <f t="shared" si="5"/>
        <v>83.33855785186303</v>
      </c>
    </row>
    <row r="63" spans="1:6" ht="25.5">
      <c r="A63" s="54" t="s">
        <v>144</v>
      </c>
      <c r="B63" s="43" t="s">
        <v>145</v>
      </c>
      <c r="C63" s="75">
        <v>63696</v>
      </c>
      <c r="D63" s="65">
        <v>63138.38</v>
      </c>
      <c r="E63" s="38">
        <f t="shared" si="4"/>
        <v>-557.6200000000026</v>
      </c>
      <c r="F63" s="36">
        <f t="shared" si="5"/>
        <v>99.1245604119568</v>
      </c>
    </row>
    <row r="64" spans="1:6" ht="63.75">
      <c r="A64" s="54" t="s">
        <v>276</v>
      </c>
      <c r="B64" s="43" t="s">
        <v>277</v>
      </c>
      <c r="C64" s="65">
        <v>659321.5</v>
      </c>
      <c r="D64" s="65">
        <v>593132.55</v>
      </c>
      <c r="E64" s="38">
        <f t="shared" si="4"/>
        <v>-66188.94999999995</v>
      </c>
      <c r="F64" s="36">
        <f t="shared" si="5"/>
        <v>89.96105086820315</v>
      </c>
    </row>
    <row r="65" spans="1:6" ht="25.5">
      <c r="A65" s="54" t="s">
        <v>152</v>
      </c>
      <c r="B65" s="43" t="s">
        <v>153</v>
      </c>
      <c r="C65" s="65">
        <v>12000</v>
      </c>
      <c r="D65" s="65">
        <v>11598</v>
      </c>
      <c r="E65" s="38">
        <f t="shared" si="4"/>
        <v>-402</v>
      </c>
      <c r="F65" s="36">
        <f t="shared" si="5"/>
        <v>96.65</v>
      </c>
    </row>
    <row r="66" spans="1:6" ht="12.75">
      <c r="A66" s="54" t="s">
        <v>278</v>
      </c>
      <c r="B66" s="43" t="s">
        <v>279</v>
      </c>
      <c r="C66" s="65">
        <v>259588.69</v>
      </c>
      <c r="D66" s="65">
        <v>246160.12</v>
      </c>
      <c r="E66" s="38">
        <f t="shared" si="4"/>
        <v>-13428.570000000007</v>
      </c>
      <c r="F66" s="36">
        <f t="shared" si="5"/>
        <v>94.82698186889421</v>
      </c>
    </row>
    <row r="67" spans="1:6" ht="12.75">
      <c r="A67" s="54" t="s">
        <v>154</v>
      </c>
      <c r="B67" s="43" t="s">
        <v>155</v>
      </c>
      <c r="C67" s="65">
        <v>30000</v>
      </c>
      <c r="D67" s="65">
        <v>30000</v>
      </c>
      <c r="E67" s="38">
        <f t="shared" si="4"/>
        <v>0</v>
      </c>
      <c r="F67" s="36">
        <f t="shared" si="5"/>
        <v>100</v>
      </c>
    </row>
    <row r="68" spans="1:6" ht="25.5">
      <c r="A68" s="54" t="s">
        <v>156</v>
      </c>
      <c r="B68" s="43" t="s">
        <v>157</v>
      </c>
      <c r="C68" s="65">
        <v>95000</v>
      </c>
      <c r="D68" s="65">
        <v>95000</v>
      </c>
      <c r="E68" s="38">
        <f t="shared" si="4"/>
        <v>0</v>
      </c>
      <c r="F68" s="36">
        <f t="shared" si="5"/>
        <v>100</v>
      </c>
    </row>
    <row r="69" spans="1:6" ht="13.5">
      <c r="A69" s="74"/>
      <c r="B69" s="58" t="s">
        <v>158</v>
      </c>
      <c r="C69" s="59">
        <f>SUM(C53:C68)</f>
        <v>9450204.62</v>
      </c>
      <c r="D69" s="60">
        <f>SUM(D53:D68)</f>
        <v>10526166.500000002</v>
      </c>
      <c r="E69" s="39">
        <f t="shared" si="4"/>
        <v>1075961.8800000027</v>
      </c>
      <c r="F69" s="35">
        <f t="shared" si="5"/>
        <v>111.38559346876875</v>
      </c>
    </row>
    <row r="70" spans="1:6" ht="25.5">
      <c r="A70" s="102" t="s">
        <v>159</v>
      </c>
      <c r="B70" s="106" t="s">
        <v>280</v>
      </c>
      <c r="C70" s="105"/>
      <c r="D70" s="105"/>
      <c r="E70" s="100"/>
      <c r="F70" s="101"/>
    </row>
    <row r="71" spans="1:6" ht="25.5">
      <c r="A71" s="116" t="s">
        <v>161</v>
      </c>
      <c r="B71" s="117" t="s">
        <v>162</v>
      </c>
      <c r="C71" s="118">
        <v>7779</v>
      </c>
      <c r="D71" s="118">
        <v>7779</v>
      </c>
      <c r="E71" s="38">
        <f t="shared" si="4"/>
        <v>0</v>
      </c>
      <c r="F71" s="36">
        <f t="shared" si="5"/>
        <v>100</v>
      </c>
    </row>
    <row r="72" spans="1:6" ht="18" customHeight="1">
      <c r="A72" s="54" t="s">
        <v>163</v>
      </c>
      <c r="B72" s="43" t="s">
        <v>164</v>
      </c>
      <c r="C72" s="29">
        <v>3112755</v>
      </c>
      <c r="D72" s="65">
        <v>2850280.82</v>
      </c>
      <c r="E72" s="38">
        <f t="shared" si="4"/>
        <v>-262474.18000000017</v>
      </c>
      <c r="F72" s="36">
        <f t="shared" si="5"/>
        <v>91.56778545050926</v>
      </c>
    </row>
    <row r="73" spans="1:6" ht="51">
      <c r="A73" s="54" t="s">
        <v>165</v>
      </c>
      <c r="B73" s="43" t="s">
        <v>166</v>
      </c>
      <c r="C73" s="29">
        <v>1331318</v>
      </c>
      <c r="D73" s="65">
        <v>1424162.62</v>
      </c>
      <c r="E73" s="38">
        <f t="shared" si="4"/>
        <v>92844.62000000011</v>
      </c>
      <c r="F73" s="36">
        <f t="shared" si="5"/>
        <v>106.97388753100311</v>
      </c>
    </row>
    <row r="74" spans="1:6" ht="25.5">
      <c r="A74" s="54" t="s">
        <v>167</v>
      </c>
      <c r="B74" s="43" t="s">
        <v>168</v>
      </c>
      <c r="C74" s="29">
        <v>20344</v>
      </c>
      <c r="D74" s="65">
        <v>21955.59</v>
      </c>
      <c r="E74" s="38">
        <f t="shared" si="4"/>
        <v>1611.5900000000001</v>
      </c>
      <c r="F74" s="36">
        <f t="shared" si="5"/>
        <v>107.92169681478569</v>
      </c>
    </row>
    <row r="75" spans="1:6" ht="30" customHeight="1">
      <c r="A75" s="54" t="s">
        <v>169</v>
      </c>
      <c r="B75" s="43" t="s">
        <v>170</v>
      </c>
      <c r="C75" s="29">
        <v>0</v>
      </c>
      <c r="D75" s="65">
        <v>452866.24</v>
      </c>
      <c r="E75" s="38">
        <f t="shared" si="4"/>
        <v>452866.24</v>
      </c>
      <c r="F75" s="36">
        <v>0</v>
      </c>
    </row>
    <row r="76" spans="1:6" ht="30" customHeight="1">
      <c r="A76" s="54" t="s">
        <v>171</v>
      </c>
      <c r="B76" s="43" t="s">
        <v>172</v>
      </c>
      <c r="C76" s="29">
        <v>180814</v>
      </c>
      <c r="D76" s="65">
        <v>182914</v>
      </c>
      <c r="E76" s="38">
        <f t="shared" si="4"/>
        <v>2100</v>
      </c>
      <c r="F76" s="36">
        <f t="shared" si="5"/>
        <v>101.16141449224065</v>
      </c>
    </row>
    <row r="77" spans="1:6" ht="13.5">
      <c r="A77" s="54"/>
      <c r="B77" s="58" t="s">
        <v>158</v>
      </c>
      <c r="C77" s="73">
        <f>SUM(C71:C76)</f>
        <v>4653010</v>
      </c>
      <c r="D77" s="73">
        <f>SUM(D71:D76)</f>
        <v>4939958.27</v>
      </c>
      <c r="E77" s="38">
        <f t="shared" si="4"/>
        <v>286948.26999999955</v>
      </c>
      <c r="F77" s="36">
        <f t="shared" si="5"/>
        <v>106.16693860533289</v>
      </c>
    </row>
    <row r="78" spans="1:6" ht="25.5">
      <c r="A78" s="102" t="s">
        <v>175</v>
      </c>
      <c r="B78" s="106" t="s">
        <v>281</v>
      </c>
      <c r="C78" s="105"/>
      <c r="D78" s="107"/>
      <c r="E78" s="100"/>
      <c r="F78" s="101"/>
    </row>
    <row r="79" spans="1:6" ht="45.75" customHeight="1">
      <c r="A79" s="116" t="s">
        <v>177</v>
      </c>
      <c r="B79" s="117" t="s">
        <v>162</v>
      </c>
      <c r="C79" s="115"/>
      <c r="D79" s="72">
        <v>48.36</v>
      </c>
      <c r="E79" s="38">
        <f t="shared" si="4"/>
        <v>48.36</v>
      </c>
      <c r="F79" s="36">
        <v>0</v>
      </c>
    </row>
    <row r="80" spans="1:6" ht="38.25">
      <c r="A80" s="54" t="s">
        <v>218</v>
      </c>
      <c r="B80" s="43" t="s">
        <v>219</v>
      </c>
      <c r="C80" s="29">
        <v>30000</v>
      </c>
      <c r="D80" s="65">
        <v>1077901.62</v>
      </c>
      <c r="E80" s="38">
        <f t="shared" si="4"/>
        <v>1047901.6200000001</v>
      </c>
      <c r="F80" s="36">
        <f t="shared" si="5"/>
        <v>3593.0054000000005</v>
      </c>
    </row>
    <row r="81" spans="1:6" ht="25.5">
      <c r="A81" s="54" t="s">
        <v>220</v>
      </c>
      <c r="B81" s="43" t="s">
        <v>221</v>
      </c>
      <c r="C81" s="29">
        <v>7450</v>
      </c>
      <c r="D81" s="65">
        <v>49998.1</v>
      </c>
      <c r="E81" s="38">
        <f>+D81-C81</f>
        <v>42548.1</v>
      </c>
      <c r="F81" s="36">
        <v>0</v>
      </c>
    </row>
    <row r="82" spans="1:6" ht="12.75">
      <c r="A82" s="114" t="s">
        <v>305</v>
      </c>
      <c r="B82" s="43" t="s">
        <v>300</v>
      </c>
      <c r="C82" s="29"/>
      <c r="D82" s="65">
        <v>19193.53</v>
      </c>
      <c r="E82" s="38">
        <f t="shared" si="4"/>
        <v>19193.53</v>
      </c>
      <c r="F82" s="36"/>
    </row>
    <row r="83" spans="1:6" ht="13.5">
      <c r="A83" s="54"/>
      <c r="B83" s="58" t="s">
        <v>158</v>
      </c>
      <c r="C83" s="73">
        <f>SUM(C80:C82)</f>
        <v>37450</v>
      </c>
      <c r="D83" s="73">
        <f>SUM(D79:D82)</f>
        <v>1147141.6100000003</v>
      </c>
      <c r="E83" s="39">
        <f t="shared" si="4"/>
        <v>1109691.6100000003</v>
      </c>
      <c r="F83" s="35">
        <f t="shared" si="5"/>
        <v>3063.1284646194936</v>
      </c>
    </row>
    <row r="84" spans="1:6" ht="25.5">
      <c r="A84" s="103">
        <v>10</v>
      </c>
      <c r="B84" s="106" t="s">
        <v>282</v>
      </c>
      <c r="C84" s="105"/>
      <c r="D84" s="107"/>
      <c r="E84" s="100"/>
      <c r="F84" s="101"/>
    </row>
    <row r="85" spans="1:6" ht="50.25" customHeight="1">
      <c r="A85" s="54" t="s">
        <v>235</v>
      </c>
      <c r="B85" s="43" t="s">
        <v>236</v>
      </c>
      <c r="C85" s="29">
        <v>663540</v>
      </c>
      <c r="D85" s="65">
        <v>719880.4</v>
      </c>
      <c r="E85" s="38">
        <f t="shared" si="4"/>
        <v>56340.40000000002</v>
      </c>
      <c r="F85" s="36">
        <f t="shared" si="5"/>
        <v>108.49088223769479</v>
      </c>
    </row>
    <row r="86" spans="1:6" ht="15" customHeight="1">
      <c r="A86" s="54" t="s">
        <v>238</v>
      </c>
      <c r="B86" s="43" t="s">
        <v>239</v>
      </c>
      <c r="C86" s="29">
        <v>81645</v>
      </c>
      <c r="D86" s="65">
        <v>90984.29</v>
      </c>
      <c r="E86" s="38">
        <f t="shared" si="4"/>
        <v>9339.289999999994</v>
      </c>
      <c r="F86" s="36">
        <f t="shared" si="5"/>
        <v>111.4389001163574</v>
      </c>
    </row>
    <row r="87" spans="1:6" ht="16.5" customHeight="1">
      <c r="A87" s="54" t="s">
        <v>240</v>
      </c>
      <c r="B87" s="43" t="s">
        <v>241</v>
      </c>
      <c r="C87" s="29">
        <v>49265</v>
      </c>
      <c r="D87" s="65">
        <v>48487.09</v>
      </c>
      <c r="E87" s="38">
        <f t="shared" si="4"/>
        <v>-777.9100000000035</v>
      </c>
      <c r="F87" s="36">
        <f t="shared" si="5"/>
        <v>98.42096823302546</v>
      </c>
    </row>
    <row r="88" spans="1:6" ht="28.5" customHeight="1">
      <c r="A88" s="54" t="s">
        <v>242</v>
      </c>
      <c r="B88" s="43" t="s">
        <v>243</v>
      </c>
      <c r="C88" s="29">
        <v>879600</v>
      </c>
      <c r="D88" s="65">
        <v>957569.77</v>
      </c>
      <c r="E88" s="38">
        <f t="shared" si="4"/>
        <v>77969.77000000002</v>
      </c>
      <c r="F88" s="36">
        <f t="shared" si="5"/>
        <v>108.86423033196908</v>
      </c>
    </row>
    <row r="89" spans="1:6" ht="26.25" customHeight="1">
      <c r="A89" s="54" t="s">
        <v>244</v>
      </c>
      <c r="B89" s="43" t="s">
        <v>245</v>
      </c>
      <c r="C89" s="29">
        <v>39961</v>
      </c>
      <c r="D89" s="65">
        <v>40642</v>
      </c>
      <c r="E89" s="38">
        <f t="shared" si="4"/>
        <v>681</v>
      </c>
      <c r="F89" s="36">
        <f t="shared" si="5"/>
        <v>101.70416155751857</v>
      </c>
    </row>
    <row r="90" spans="1:6" ht="13.5">
      <c r="A90" s="54"/>
      <c r="B90" s="58" t="s">
        <v>158</v>
      </c>
      <c r="C90" s="73">
        <f>SUM(C85:C89)</f>
        <v>1714011</v>
      </c>
      <c r="D90" s="73">
        <f>SUM(D85:D89)</f>
        <v>1857563.55</v>
      </c>
      <c r="E90" s="39">
        <f t="shared" si="4"/>
        <v>143552.55000000005</v>
      </c>
      <c r="F90" s="35">
        <f t="shared" si="5"/>
        <v>108.37524088235139</v>
      </c>
    </row>
    <row r="91" spans="1:6" ht="25.5">
      <c r="A91" s="103">
        <v>15</v>
      </c>
      <c r="B91" s="106" t="s">
        <v>246</v>
      </c>
      <c r="C91" s="105"/>
      <c r="D91" s="107"/>
      <c r="E91" s="100"/>
      <c r="F91" s="101"/>
    </row>
    <row r="92" spans="1:6" ht="48.75" customHeight="1">
      <c r="A92" s="54" t="s">
        <v>247</v>
      </c>
      <c r="B92" s="43" t="s">
        <v>111</v>
      </c>
      <c r="C92" s="29">
        <v>32663</v>
      </c>
      <c r="D92" s="65">
        <v>4092.85</v>
      </c>
      <c r="E92" s="38">
        <f t="shared" si="4"/>
        <v>-28570.15</v>
      </c>
      <c r="F92" s="36">
        <f t="shared" si="5"/>
        <v>12.530539142148609</v>
      </c>
    </row>
    <row r="93" spans="1:6" ht="15" customHeight="1">
      <c r="A93" s="54" t="s">
        <v>283</v>
      </c>
      <c r="B93" s="43" t="s">
        <v>164</v>
      </c>
      <c r="C93" s="29">
        <v>2863517.2</v>
      </c>
      <c r="D93" s="65">
        <v>2528249</v>
      </c>
      <c r="E93" s="38">
        <f t="shared" si="4"/>
        <v>-335268.2000000002</v>
      </c>
      <c r="F93" s="36">
        <f t="shared" si="5"/>
        <v>88.29173437477519</v>
      </c>
    </row>
    <row r="94" spans="1:6" ht="51">
      <c r="A94" s="54" t="s">
        <v>284</v>
      </c>
      <c r="B94" s="43" t="s">
        <v>166</v>
      </c>
      <c r="C94" s="29">
        <v>1592069</v>
      </c>
      <c r="D94" s="65">
        <v>959159.35</v>
      </c>
      <c r="E94" s="38">
        <f t="shared" si="4"/>
        <v>-632909.65</v>
      </c>
      <c r="F94" s="36">
        <f t="shared" si="5"/>
        <v>60.24609172089903</v>
      </c>
    </row>
    <row r="95" spans="1:6" ht="25.5">
      <c r="A95" s="54" t="s">
        <v>285</v>
      </c>
      <c r="B95" s="43" t="s">
        <v>168</v>
      </c>
      <c r="C95" s="29">
        <v>7900000</v>
      </c>
      <c r="D95" s="65">
        <v>7457053.85</v>
      </c>
      <c r="E95" s="38">
        <f t="shared" si="4"/>
        <v>-442946.1500000004</v>
      </c>
      <c r="F95" s="36">
        <f t="shared" si="5"/>
        <v>94.39308670886075</v>
      </c>
    </row>
    <row r="96" spans="1:6" ht="26.25" customHeight="1">
      <c r="A96" s="54" t="s">
        <v>249</v>
      </c>
      <c r="B96" s="43" t="s">
        <v>115</v>
      </c>
      <c r="C96" s="29">
        <v>5804417</v>
      </c>
      <c r="D96" s="65">
        <v>5619735.89</v>
      </c>
      <c r="E96" s="38">
        <f t="shared" si="4"/>
        <v>-184681.11000000034</v>
      </c>
      <c r="F96" s="36">
        <f t="shared" si="5"/>
        <v>96.81826598605853</v>
      </c>
    </row>
    <row r="97" spans="1:6" ht="15" customHeight="1">
      <c r="A97" s="54" t="s">
        <v>286</v>
      </c>
      <c r="B97" s="43" t="s">
        <v>241</v>
      </c>
      <c r="C97" s="29">
        <v>640361</v>
      </c>
      <c r="D97" s="65">
        <v>567748.17</v>
      </c>
      <c r="E97" s="38">
        <f t="shared" si="4"/>
        <v>-72612.82999999996</v>
      </c>
      <c r="F97" s="36">
        <f t="shared" si="5"/>
        <v>88.66064141944935</v>
      </c>
    </row>
    <row r="98" spans="1:6" ht="26.25" customHeight="1">
      <c r="A98" s="54">
        <v>1514060</v>
      </c>
      <c r="B98" s="43" t="s">
        <v>243</v>
      </c>
      <c r="C98" s="29">
        <v>74680</v>
      </c>
      <c r="D98" s="65">
        <v>13621.58</v>
      </c>
      <c r="E98" s="38">
        <f t="shared" si="4"/>
        <v>-61058.42</v>
      </c>
      <c r="F98" s="36">
        <f t="shared" si="5"/>
        <v>18.23993036957686</v>
      </c>
    </row>
    <row r="99" spans="1:6" ht="15.75" customHeight="1" hidden="1">
      <c r="A99" s="54" t="s">
        <v>287</v>
      </c>
      <c r="B99" s="43" t="s">
        <v>135</v>
      </c>
      <c r="C99" s="29"/>
      <c r="D99" s="65"/>
      <c r="E99" s="38">
        <f t="shared" si="4"/>
        <v>0</v>
      </c>
      <c r="F99" s="36" t="e">
        <f t="shared" si="5"/>
        <v>#DIV/0!</v>
      </c>
    </row>
    <row r="100" spans="1:6" ht="15" customHeight="1" hidden="1">
      <c r="A100" s="54" t="s">
        <v>252</v>
      </c>
      <c r="B100" s="43" t="s">
        <v>137</v>
      </c>
      <c r="C100" s="29"/>
      <c r="D100" s="65"/>
      <c r="E100" s="38">
        <f t="shared" si="4"/>
        <v>0</v>
      </c>
      <c r="F100" s="36" t="e">
        <f t="shared" si="5"/>
        <v>#DIV/0!</v>
      </c>
    </row>
    <row r="101" spans="1:6" ht="18" customHeight="1">
      <c r="A101" s="54" t="s">
        <v>288</v>
      </c>
      <c r="B101" s="43" t="s">
        <v>289</v>
      </c>
      <c r="C101" s="29">
        <v>544084.8</v>
      </c>
      <c r="D101" s="65">
        <v>471655.52</v>
      </c>
      <c r="E101" s="38">
        <f t="shared" si="4"/>
        <v>-72429.28000000003</v>
      </c>
      <c r="F101" s="36">
        <f t="shared" si="5"/>
        <v>86.68786924391198</v>
      </c>
    </row>
    <row r="102" spans="1:6" ht="24" customHeight="1">
      <c r="A102" s="54" t="s">
        <v>290</v>
      </c>
      <c r="B102" s="43" t="s">
        <v>275</v>
      </c>
      <c r="C102" s="29">
        <v>6296104.96</v>
      </c>
      <c r="D102" s="65">
        <v>6044858.98</v>
      </c>
      <c r="E102" s="38">
        <f>+D102-C102</f>
        <v>-251245.97999999952</v>
      </c>
      <c r="F102" s="36">
        <f>+D102/C102*100</f>
        <v>96.0095014045001</v>
      </c>
    </row>
    <row r="103" spans="1:6" ht="38.25" customHeight="1">
      <c r="A103" s="54">
        <v>1517461</v>
      </c>
      <c r="B103" s="43" t="s">
        <v>145</v>
      </c>
      <c r="C103" s="29">
        <v>2507554.6</v>
      </c>
      <c r="D103" s="65">
        <v>2477984.6</v>
      </c>
      <c r="E103" s="38">
        <f t="shared" si="4"/>
        <v>-29570</v>
      </c>
      <c r="F103" s="36">
        <f t="shared" si="5"/>
        <v>98.82076346413355</v>
      </c>
    </row>
    <row r="104" spans="1:6" ht="13.5">
      <c r="A104" s="54"/>
      <c r="B104" s="58" t="s">
        <v>158</v>
      </c>
      <c r="C104" s="26">
        <f>SUM(C92:C103)</f>
        <v>28255451.560000002</v>
      </c>
      <c r="D104" s="26">
        <f>SUM(D92:D103)</f>
        <v>26144159.790000003</v>
      </c>
      <c r="E104" s="39">
        <f t="shared" si="4"/>
        <v>-2111291.7699999996</v>
      </c>
      <c r="F104" s="35">
        <f t="shared" si="5"/>
        <v>92.52784275800121</v>
      </c>
    </row>
    <row r="105" spans="1:6" ht="15.75" customHeight="1">
      <c r="A105" s="103">
        <v>31</v>
      </c>
      <c r="B105" s="106" t="s">
        <v>253</v>
      </c>
      <c r="C105" s="105"/>
      <c r="D105" s="107"/>
      <c r="E105" s="100"/>
      <c r="F105" s="101"/>
    </row>
    <row r="106" spans="1:6" ht="25.5">
      <c r="A106" s="54" t="s">
        <v>254</v>
      </c>
      <c r="B106" s="43" t="s">
        <v>162</v>
      </c>
      <c r="C106" s="29">
        <v>200100</v>
      </c>
      <c r="D106" s="65">
        <v>172753.78</v>
      </c>
      <c r="E106" s="38">
        <f t="shared" si="4"/>
        <v>-27346.22</v>
      </c>
      <c r="F106" s="36">
        <f t="shared" si="5"/>
        <v>86.33372313843078</v>
      </c>
    </row>
    <row r="107" spans="1:6" ht="13.5">
      <c r="A107" s="54"/>
      <c r="B107" s="58" t="s">
        <v>158</v>
      </c>
      <c r="C107" s="26">
        <f>SUM(C106:C106)</f>
        <v>200100</v>
      </c>
      <c r="D107" s="73">
        <f>SUM(D106:D106)</f>
        <v>172753.78</v>
      </c>
      <c r="E107" s="38">
        <f t="shared" si="4"/>
        <v>-27346.22</v>
      </c>
      <c r="F107" s="36">
        <f t="shared" si="5"/>
        <v>86.33372313843078</v>
      </c>
    </row>
    <row r="108" spans="1:6" ht="25.5">
      <c r="A108" s="69">
        <v>37</v>
      </c>
      <c r="B108" s="62" t="s">
        <v>255</v>
      </c>
      <c r="C108" s="63"/>
      <c r="D108" s="73"/>
      <c r="E108" s="38"/>
      <c r="F108" s="36"/>
    </row>
    <row r="109" spans="1:6" ht="25.5">
      <c r="A109" s="54" t="s">
        <v>256</v>
      </c>
      <c r="B109" s="43" t="s">
        <v>162</v>
      </c>
      <c r="C109" s="55">
        <v>15200</v>
      </c>
      <c r="D109" s="65">
        <v>15200</v>
      </c>
      <c r="E109" s="38">
        <f t="shared" si="4"/>
        <v>0</v>
      </c>
      <c r="F109" s="36">
        <f t="shared" si="5"/>
        <v>100</v>
      </c>
    </row>
    <row r="110" spans="1:6" ht="25.5">
      <c r="A110" s="54">
        <v>3717370</v>
      </c>
      <c r="B110" s="119" t="s">
        <v>275</v>
      </c>
      <c r="C110" s="26"/>
      <c r="D110" s="73"/>
      <c r="E110" s="38"/>
      <c r="F110" s="36"/>
    </row>
    <row r="111" spans="1:6" ht="13.5">
      <c r="A111" s="54"/>
      <c r="B111" s="58" t="s">
        <v>158</v>
      </c>
      <c r="C111" s="26">
        <f>SUM(C109:C110)</f>
        <v>15200</v>
      </c>
      <c r="D111" s="73">
        <f>SUM(D108:D110)</f>
        <v>15200</v>
      </c>
      <c r="E111" s="38">
        <f>+D111-C111</f>
        <v>0</v>
      </c>
      <c r="F111" s="36">
        <f>+D111/C111*100</f>
        <v>100</v>
      </c>
    </row>
    <row r="112" spans="1:6" ht="26.25" customHeight="1">
      <c r="A112" s="90"/>
      <c r="B112" s="91" t="s">
        <v>263</v>
      </c>
      <c r="C112" s="108">
        <f>C69+C77+C83+C90+C104+C107+C111</f>
        <v>44325427.18</v>
      </c>
      <c r="D112" s="108">
        <f>D69+D77+D83+D90+D104+D107+D111</f>
        <v>44802943.50000001</v>
      </c>
      <c r="E112" s="109">
        <f t="shared" si="4"/>
        <v>477516.32000000775</v>
      </c>
      <c r="F112" s="110">
        <f t="shared" si="5"/>
        <v>101.07729660012271</v>
      </c>
    </row>
    <row r="113" ht="4.5" customHeight="1"/>
    <row r="114" spans="1:5" ht="12.75">
      <c r="A114" s="76" t="s">
        <v>320</v>
      </c>
      <c r="B114" s="77"/>
      <c r="C114" s="78"/>
      <c r="D114" s="78"/>
      <c r="E114" s="79" t="s">
        <v>321</v>
      </c>
    </row>
    <row r="115" spans="1:5" ht="27" customHeight="1">
      <c r="A115" s="89" t="s">
        <v>264</v>
      </c>
      <c r="B115" s="77"/>
      <c r="C115" s="75"/>
      <c r="D115" s="75"/>
      <c r="E115" s="75"/>
    </row>
    <row r="116" spans="1:5" ht="12.75">
      <c r="A116" s="25" t="s">
        <v>265</v>
      </c>
      <c r="B116" s="25"/>
      <c r="C116" s="75"/>
      <c r="D116" s="75"/>
      <c r="E116" s="75"/>
    </row>
    <row r="117" spans="1:5" ht="12.75">
      <c r="A117" s="25" t="s">
        <v>266</v>
      </c>
      <c r="B117" s="25"/>
      <c r="C117" s="75"/>
      <c r="D117" s="75"/>
      <c r="E117" s="75" t="s">
        <v>267</v>
      </c>
    </row>
  </sheetData>
  <sheetProtection/>
  <mergeCells count="22">
    <mergeCell ref="A9:F9"/>
    <mergeCell ref="A11:B11"/>
    <mergeCell ref="C11:E11"/>
    <mergeCell ref="B13:B15"/>
    <mergeCell ref="C13:F13"/>
    <mergeCell ref="C14:C15"/>
    <mergeCell ref="D14:D15"/>
    <mergeCell ref="E14:E15"/>
    <mergeCell ref="A10:F10"/>
    <mergeCell ref="C49:C50"/>
    <mergeCell ref="D49:D50"/>
    <mergeCell ref="F14:F15"/>
    <mergeCell ref="A13:A15"/>
    <mergeCell ref="F49:F50"/>
    <mergeCell ref="E49:E50"/>
    <mergeCell ref="A48:L48"/>
    <mergeCell ref="A49:A50"/>
    <mergeCell ref="B49:B50"/>
    <mergeCell ref="C3:F3"/>
    <mergeCell ref="C5:F5"/>
    <mergeCell ref="C4:F4"/>
    <mergeCell ref="C6:F6"/>
  </mergeCells>
  <conditionalFormatting sqref="C17:D20 E23 C22:D41">
    <cfRule type="expression" priority="1" dxfId="1" stopIfTrue="1">
      <formula>($C17=999)</formula>
    </cfRule>
    <cfRule type="expression" priority="2" dxfId="0" stopIfTrue="1">
      <formula>MOD(ROW(),2)=1</formula>
    </cfRule>
  </conditionalFormatting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2019-01-15T07:22:33Z</cp:lastPrinted>
  <dcterms:created xsi:type="dcterms:W3CDTF">2015-04-15T06:48:28Z</dcterms:created>
  <dcterms:modified xsi:type="dcterms:W3CDTF">2019-01-15T07:23:05Z</dcterms:modified>
  <cp:category/>
  <cp:version/>
  <cp:contentType/>
  <cp:contentStatus/>
</cp:coreProperties>
</file>